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" windowWidth="17400" windowHeight="12040" activeTab="0"/>
  </bookViews>
  <sheets>
    <sheet name="MinUnMix2" sheetId="1" r:id="rId1"/>
    <sheet name="Sheet1" sheetId="2" r:id="rId2"/>
  </sheets>
  <definedNames>
    <definedName name="solver_adj" localSheetId="0" hidden="1">'MinUnMix2'!$A$17,'MinUnMix2'!$A$19</definedName>
    <definedName name="solver_cvg" localSheetId="0" hidden="1">0.000001</definedName>
    <definedName name="solver_drv" localSheetId="0" hidden="1">1</definedName>
    <definedName name="solver_est" localSheetId="0" hidden="1">1</definedName>
    <definedName name="solver_itr" localSheetId="0" hidden="1">500</definedName>
    <definedName name="solver_lhs1" localSheetId="0" hidden="1">'MinUnMix2'!$A$31</definedName>
    <definedName name="solver_lhs2" localSheetId="0" hidden="1">'MinUnMix2'!$A$17</definedName>
    <definedName name="solver_lin" localSheetId="0" hidden="1">2</definedName>
    <definedName name="solver_neg" localSheetId="0" hidden="1">1</definedName>
    <definedName name="solver_num" localSheetId="0" hidden="1">1</definedName>
    <definedName name="solver_nwt" localSheetId="0" hidden="1">1</definedName>
    <definedName name="solver_opt" localSheetId="0" hidden="1">'MinUnMix2'!$A$28</definedName>
    <definedName name="solver_pre" localSheetId="0" hidden="1">0.000001</definedName>
    <definedName name="solver_rel1" localSheetId="0" hidden="1">2</definedName>
    <definedName name="solver_rel2" localSheetId="0" hidden="1">3</definedName>
    <definedName name="solver_rhs1" localSheetId="0" hidden="1">1</definedName>
    <definedName name="solver_rhs2" localSheetId="0" hidden="1">0</definedName>
    <definedName name="solver_scl" localSheetId="0" hidden="1">2</definedName>
    <definedName name="solver_sho" localSheetId="0" hidden="1">2</definedName>
    <definedName name="solver_tim" localSheetId="0" hidden="1">10000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<sst xmlns="http://schemas.openxmlformats.org/spreadsheetml/2006/main" count="115" uniqueCount="81">
  <si>
    <t>6.  Solver may have to be run several times, starting with different values, to find minimum degree of fit in cell A28.</t>
  </si>
  <si>
    <t>MinUnMix2 by D. D. Eberl (ddeberl@usgs.gov)</t>
  </si>
  <si>
    <t>Pattern number</t>
  </si>
  <si>
    <t>YUK7-03</t>
  </si>
  <si>
    <t>TAN-1-03</t>
  </si>
  <si>
    <t>TAN-3-03</t>
  </si>
  <si>
    <t>TAN4-03</t>
  </si>
  <si>
    <t>TAN5-03</t>
  </si>
  <si>
    <t>YT-1-03</t>
  </si>
  <si>
    <t>YT-2-03</t>
  </si>
  <si>
    <t>YT3-03</t>
  </si>
  <si>
    <t>YT4-03</t>
  </si>
  <si>
    <t>YT5-03</t>
  </si>
  <si>
    <t>YT6-03</t>
  </si>
  <si>
    <t>YT8-03</t>
  </si>
  <si>
    <t>YT8CB-03</t>
  </si>
  <si>
    <t>YT9-03</t>
  </si>
  <si>
    <t>YT-10-03</t>
  </si>
  <si>
    <t>YT-11-03</t>
  </si>
  <si>
    <t>Factor *A</t>
  </si>
  <si>
    <t>Factor*B</t>
  </si>
  <si>
    <t>Factor*C</t>
  </si>
  <si>
    <t>Factor*D</t>
  </si>
  <si>
    <t>Factor*E</t>
  </si>
  <si>
    <t>SUM A:E</t>
  </si>
  <si>
    <t>R^2</t>
  </si>
  <si>
    <t>Degree of fit</t>
  </si>
  <si>
    <t>Instructions:</t>
  </si>
  <si>
    <t>Mineral</t>
  </si>
  <si>
    <t>Weight %</t>
  </si>
  <si>
    <t>NON-CLAYS</t>
  </si>
  <si>
    <t>2. Choose type of unmix in cell A11.</t>
  </si>
  <si>
    <t>Quartz</t>
  </si>
  <si>
    <t>3.  Set cells A17, A19, A21, A23, and A25 to zero.</t>
  </si>
  <si>
    <t>Orthoclase feldspar</t>
  </si>
  <si>
    <t>Type of unmix (0 = use all; 1 = only non-clays; 2 = only clays)</t>
  </si>
  <si>
    <t>Albite feldspar</t>
  </si>
  <si>
    <t>Sample unmixed</t>
  </si>
  <si>
    <t>Calcite</t>
  </si>
  <si>
    <t>Dolomite</t>
  </si>
  <si>
    <t>Degree of fit:</t>
  </si>
  <si>
    <t>Total non-clays:</t>
  </si>
  <si>
    <t>CLAYS:</t>
  </si>
  <si>
    <t>Sum</t>
  </si>
  <si>
    <t>disordered Kaolinite</t>
  </si>
  <si>
    <t>Ferruginous smectite</t>
  </si>
  <si>
    <t>1Md illite (+ dioct mica &amp; smectite)</t>
  </si>
  <si>
    <t>OFFSET</t>
  </si>
  <si>
    <t>Chlorite CCM</t>
  </si>
  <si>
    <t>Chlorite Tusc</t>
  </si>
  <si>
    <t>Chlorite A</t>
  </si>
  <si>
    <t>Total Clays:</t>
  </si>
  <si>
    <t>Total:</t>
  </si>
  <si>
    <t>Full Pattern region degree of fit:</t>
  </si>
  <si>
    <t>Clay region degree of fit:</t>
  </si>
  <si>
    <t>ZnO correction factor:</t>
  </si>
  <si>
    <t>YUK1-03</t>
  </si>
  <si>
    <t>YUK-2-03</t>
  </si>
  <si>
    <t>YUK3-03</t>
  </si>
  <si>
    <t>YUK4-03</t>
  </si>
  <si>
    <t>YUK5-03</t>
  </si>
  <si>
    <t>YUK-6-03</t>
  </si>
  <si>
    <t>TAN2-03</t>
  </si>
  <si>
    <t>Sediment 1</t>
  </si>
  <si>
    <t>Sediment 2</t>
  </si>
  <si>
    <t>RU2</t>
  </si>
  <si>
    <t>RU1</t>
  </si>
  <si>
    <t>RAI8</t>
  </si>
  <si>
    <t>RAI7</t>
  </si>
  <si>
    <t>RAI6</t>
  </si>
  <si>
    <t>RAI5</t>
  </si>
  <si>
    <t>RAI4</t>
  </si>
  <si>
    <t>RAI3</t>
  </si>
  <si>
    <t>RAI2</t>
  </si>
  <si>
    <t>RAI1</t>
  </si>
  <si>
    <t>Total Clays.</t>
  </si>
  <si>
    <t>Total</t>
  </si>
  <si>
    <t>Pyrite</t>
  </si>
  <si>
    <t>1. Enter RockJock data, minerals in column C, components in columns D through H, and mixtures in columns L through W.</t>
  </si>
  <si>
    <t>4.  Choose pattern to be analyzed by changing the offset in cell A34.</t>
  </si>
  <si>
    <t>5. Set "By changing cells" in Solver under Tools menu for active cells in column A, and start Solver 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</si>
</sst>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000000000"/>
  </numFmts>
  <fonts count="2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u val="single"/>
      <sz val="9"/>
      <name val="Geneva"/>
      <family val="0"/>
    </font>
    <font>
      <b/>
      <sz val="12"/>
      <color indexed="10"/>
      <name val="Geneva"/>
      <family val="0"/>
    </font>
    <font>
      <b/>
      <sz val="12"/>
      <color indexed="18"/>
      <name val="Geneva"/>
      <family val="0"/>
    </font>
    <font>
      <u val="single"/>
      <sz val="9"/>
      <name val="Geneva"/>
      <family val="0"/>
    </font>
    <font>
      <b/>
      <u val="single"/>
      <sz val="10"/>
      <name val="Geneva"/>
      <family val="0"/>
    </font>
    <font>
      <b/>
      <i/>
      <sz val="16"/>
      <name val="Geneva"/>
      <family val="0"/>
    </font>
    <font>
      <sz val="10"/>
      <name val="Geneva"/>
      <family val="0"/>
    </font>
    <font>
      <b/>
      <u val="single"/>
      <sz val="12"/>
      <name val="Geneva"/>
      <family val="0"/>
    </font>
    <font>
      <sz val="10"/>
      <name val="Arial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2"/>
      <color indexed="58"/>
      <name val="Geneva"/>
      <family val="0"/>
    </font>
    <font>
      <sz val="9"/>
      <color indexed="58"/>
      <name val="Geneva"/>
      <family val="0"/>
    </font>
    <font>
      <sz val="12"/>
      <color indexed="16"/>
      <name val="Geneva"/>
      <family val="0"/>
    </font>
    <font>
      <sz val="9"/>
      <color indexed="16"/>
      <name val="Geneva"/>
      <family val="0"/>
    </font>
    <font>
      <sz val="12"/>
      <color indexed="56"/>
      <name val="Geneva"/>
      <family val="0"/>
    </font>
    <font>
      <u val="single"/>
      <sz val="12"/>
      <color indexed="56"/>
      <name val="Geneva"/>
      <family val="0"/>
    </font>
    <font>
      <sz val="9"/>
      <color indexed="56"/>
      <name val="Geneva"/>
      <family val="0"/>
    </font>
    <font>
      <sz val="10"/>
      <color indexed="56"/>
      <name val="Arial"/>
      <family val="0"/>
    </font>
    <font>
      <sz val="12"/>
      <color indexed="10"/>
      <name val="Geneva"/>
      <family val="0"/>
    </font>
    <font>
      <sz val="9"/>
      <color indexed="10"/>
      <name val="Geneva"/>
      <family val="0"/>
    </font>
    <font>
      <u val="single"/>
      <sz val="12"/>
      <color indexed="10"/>
      <name val="Geneva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8"/>
        <bgColor indexed="64"/>
      </patternFill>
    </fill>
  </fills>
  <borders count="4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64" fontId="8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0" fillId="2" borderId="0" xfId="0" applyFill="1" applyAlignment="1">
      <alignment/>
    </xf>
    <xf numFmtId="166" fontId="5" fillId="0" borderId="0" xfId="0" applyNumberFormat="1" applyFont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1" fontId="15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165" fontId="15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164" fontId="17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164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20" fillId="0" borderId="0" xfId="0" applyNumberFormat="1" applyFont="1" applyAlignment="1">
      <alignment horizontal="center"/>
    </xf>
    <xf numFmtId="165" fontId="19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21" applyFont="1">
      <alignment/>
      <protection/>
    </xf>
    <xf numFmtId="164" fontId="21" fillId="0" borderId="0" xfId="0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23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1" fontId="25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0" fontId="26" fillId="0" borderId="0" xfId="21" applyFont="1">
      <alignment/>
      <protection/>
    </xf>
    <xf numFmtId="164" fontId="24" fillId="0" borderId="0" xfId="0" applyNumberFormat="1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ixtures" xfId="21"/>
    <cellStyle name="Normal_Suspended 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23"/>
  <sheetViews>
    <sheetView tabSelected="1" workbookViewId="0" topLeftCell="A1">
      <selection activeCell="A8" sqref="A8"/>
    </sheetView>
  </sheetViews>
  <sheetFormatPr defaultColWidth="11.00390625" defaultRowHeight="12"/>
  <cols>
    <col min="1" max="1" width="91.50390625" style="0" bestFit="1" customWidth="1"/>
    <col min="2" max="2" width="3.00390625" style="0" customWidth="1"/>
    <col min="3" max="3" width="30.625" style="0" customWidth="1"/>
    <col min="4" max="4" width="12.50390625" style="25" bestFit="1" customWidth="1"/>
    <col min="5" max="5" width="12.50390625" style="25" customWidth="1"/>
    <col min="9" max="9" width="2.50390625" style="19" customWidth="1"/>
    <col min="10" max="10" width="14.875" style="34" customWidth="1"/>
    <col min="12" max="12" width="14.875" style="41" customWidth="1"/>
    <col min="13" max="13" width="10.875" style="45" customWidth="1"/>
    <col min="14" max="23" width="10.875" style="41" customWidth="1"/>
    <col min="24" max="24" width="12.50390625" style="0" customWidth="1"/>
    <col min="25" max="28" width="11.50390625" style="0" customWidth="1"/>
    <col min="29" max="29" width="12.125" style="0" customWidth="1"/>
    <col min="30" max="30" width="11.50390625" style="0" customWidth="1"/>
    <col min="31" max="32" width="11.50390625" style="5" customWidth="1"/>
    <col min="33" max="33" width="28.125" style="0" bestFit="1" customWidth="1"/>
    <col min="34" max="35" width="11.50390625" style="38" customWidth="1"/>
    <col min="36" max="16384" width="11.50390625" style="0" customWidth="1"/>
  </cols>
  <sheetData>
    <row r="1" spans="1:35" ht="21">
      <c r="A1" s="11" t="s">
        <v>1</v>
      </c>
      <c r="C1" t="s">
        <v>2</v>
      </c>
      <c r="D1" s="23" t="s">
        <v>63</v>
      </c>
      <c r="E1" s="23" t="s">
        <v>64</v>
      </c>
      <c r="J1" s="30" t="str">
        <f ca="1">OFFSET(K1,0,A$34,)</f>
        <v>RU2</v>
      </c>
      <c r="L1" s="39" t="s">
        <v>65</v>
      </c>
      <c r="M1" s="39" t="s">
        <v>66</v>
      </c>
      <c r="N1" s="40" t="s">
        <v>67</v>
      </c>
      <c r="O1" s="40" t="s">
        <v>68</v>
      </c>
      <c r="P1" s="40" t="s">
        <v>69</v>
      </c>
      <c r="Q1" s="40" t="s">
        <v>70</v>
      </c>
      <c r="R1" s="40" t="s">
        <v>71</v>
      </c>
      <c r="S1" s="40" t="s">
        <v>72</v>
      </c>
      <c r="T1" s="40" t="s">
        <v>73</v>
      </c>
      <c r="U1" s="39" t="s">
        <v>74</v>
      </c>
      <c r="V1" s="40"/>
      <c r="X1" s="7" t="s">
        <v>19</v>
      </c>
      <c r="Y1" s="7" t="s">
        <v>20</v>
      </c>
      <c r="Z1" s="7" t="s">
        <v>21</v>
      </c>
      <c r="AA1" s="7" t="s">
        <v>22</v>
      </c>
      <c r="AB1" s="7" t="s">
        <v>23</v>
      </c>
      <c r="AC1" s="7" t="s">
        <v>24</v>
      </c>
      <c r="AD1" s="7" t="s">
        <v>25</v>
      </c>
      <c r="AE1" s="6" t="s">
        <v>26</v>
      </c>
      <c r="AF1" s="6"/>
      <c r="AG1" t="str">
        <f>C1</f>
        <v>Pattern number</v>
      </c>
      <c r="AH1" s="38" t="str">
        <f>J1</f>
        <v>RU2</v>
      </c>
      <c r="AI1" s="38" t="str">
        <f>AC1</f>
        <v>SUM A:E</v>
      </c>
    </row>
    <row r="2" spans="3:35" ht="15.75">
      <c r="C2">
        <v>3</v>
      </c>
      <c r="D2" s="23"/>
      <c r="E2" s="23"/>
      <c r="J2" s="30">
        <f aca="true" ca="1" t="shared" si="0" ref="J2:J56">OFFSET(K2,0,A$34,)</f>
        <v>0</v>
      </c>
      <c r="L2" s="39"/>
      <c r="M2" s="39"/>
      <c r="N2" s="40"/>
      <c r="O2" s="40"/>
      <c r="P2" s="40"/>
      <c r="Q2" s="40"/>
      <c r="R2" s="40"/>
      <c r="S2" s="40"/>
      <c r="T2" s="40"/>
      <c r="U2" s="39"/>
      <c r="V2" s="40"/>
      <c r="AH2"/>
      <c r="AI2"/>
    </row>
    <row r="3" spans="1:35" ht="15.75">
      <c r="A3" s="8" t="s">
        <v>27</v>
      </c>
      <c r="C3" t="s">
        <v>28</v>
      </c>
      <c r="D3" s="23" t="s">
        <v>29</v>
      </c>
      <c r="E3" s="23" t="s">
        <v>29</v>
      </c>
      <c r="J3" s="30" t="str">
        <f ca="1" t="shared" si="0"/>
        <v>Weight %</v>
      </c>
      <c r="L3" s="39" t="s">
        <v>29</v>
      </c>
      <c r="M3" s="39" t="s">
        <v>29</v>
      </c>
      <c r="N3" s="40" t="s">
        <v>29</v>
      </c>
      <c r="O3" s="40" t="s">
        <v>29</v>
      </c>
      <c r="P3" s="40" t="s">
        <v>29</v>
      </c>
      <c r="Q3" s="40" t="s">
        <v>29</v>
      </c>
      <c r="R3" s="40" t="s">
        <v>29</v>
      </c>
      <c r="S3" s="40" t="s">
        <v>29</v>
      </c>
      <c r="T3" s="40" t="s">
        <v>29</v>
      </c>
      <c r="U3" s="39" t="s">
        <v>29</v>
      </c>
      <c r="V3" s="40"/>
      <c r="AG3" t="str">
        <f aca="true" t="shared" si="1" ref="AG3:AG46">C3</f>
        <v>Mineral</v>
      </c>
      <c r="AH3" s="38" t="str">
        <f>J3</f>
        <v>Weight %</v>
      </c>
      <c r="AI3" s="38" t="str">
        <f>J3</f>
        <v>Weight %</v>
      </c>
    </row>
    <row r="4" spans="1:33" ht="15.75">
      <c r="A4" t="s">
        <v>78</v>
      </c>
      <c r="C4" s="15" t="s">
        <v>30</v>
      </c>
      <c r="D4" s="23"/>
      <c r="E4" s="23"/>
      <c r="J4" s="30">
        <f ca="1" t="shared" si="0"/>
        <v>0</v>
      </c>
      <c r="L4" s="39"/>
      <c r="M4" s="39"/>
      <c r="N4" s="40"/>
      <c r="O4" s="40"/>
      <c r="P4" s="40"/>
      <c r="Q4" s="40"/>
      <c r="R4" s="40"/>
      <c r="S4" s="40"/>
      <c r="T4" s="40"/>
      <c r="U4" s="39"/>
      <c r="V4" s="40"/>
      <c r="AG4" t="str">
        <f t="shared" si="1"/>
        <v>NON-CLAYS</v>
      </c>
    </row>
    <row r="5" spans="1:35" ht="15.75">
      <c r="A5" t="s">
        <v>31</v>
      </c>
      <c r="C5" s="1" t="s">
        <v>32</v>
      </c>
      <c r="D5" s="23">
        <v>12.380444237954338</v>
      </c>
      <c r="E5" s="23">
        <v>18.10636026745504</v>
      </c>
      <c r="J5" s="30">
        <f ca="1" t="shared" si="0"/>
        <v>13.041416204404305</v>
      </c>
      <c r="L5" s="39">
        <v>13.041416204404305</v>
      </c>
      <c r="M5" s="39">
        <v>16.154481847600533</v>
      </c>
      <c r="N5" s="39">
        <v>18.105588451033146</v>
      </c>
      <c r="O5" s="39">
        <v>17.36492059892761</v>
      </c>
      <c r="P5" s="39">
        <v>14.181300644190529</v>
      </c>
      <c r="Q5" s="39">
        <v>15.84775462456456</v>
      </c>
      <c r="R5" s="39">
        <v>14.123596249531557</v>
      </c>
      <c r="S5" s="39">
        <v>10.1</v>
      </c>
      <c r="T5" s="39">
        <v>14.7</v>
      </c>
      <c r="U5" s="39">
        <v>19.97895664030896</v>
      </c>
      <c r="V5" s="39"/>
      <c r="X5" s="2">
        <f aca="true" t="shared" si="2" ref="X5:X26">$A$17*D5</f>
        <v>12.380444237954338</v>
      </c>
      <c r="Y5" s="2">
        <f aca="true" t="shared" si="3" ref="Y5:Y26">$A$19*E5</f>
        <v>0</v>
      </c>
      <c r="Z5" s="2">
        <f aca="true" t="shared" si="4" ref="Z5:Z26">$A$21*F5</f>
        <v>0</v>
      </c>
      <c r="AA5" s="2">
        <f aca="true" t="shared" si="5" ref="AA5:AA26">$A$23*G5</f>
        <v>0</v>
      </c>
      <c r="AB5" s="2">
        <f aca="true" t="shared" si="6" ref="AB5:AB26">$A$25*H5</f>
        <v>0</v>
      </c>
      <c r="AC5" s="2">
        <f>SUM(X5:AB5)</f>
        <v>12.380444237954338</v>
      </c>
      <c r="AD5" s="2">
        <f aca="true" t="shared" si="7" ref="AD5:AD26">(J5-AC5)^2</f>
        <v>0.4368839404327365</v>
      </c>
      <c r="AE5" s="5">
        <f aca="true" t="shared" si="8" ref="AE5:AE26">IF($A$11=1,((AD5)^0.5)/($J$27),IF($A$11=2,((AD5)^0.5)/($J$47),((AD5)^0.5)/$J$49))</f>
        <v>0.006692958492630935</v>
      </c>
      <c r="AG5" s="1" t="str">
        <f t="shared" si="1"/>
        <v>Quartz</v>
      </c>
      <c r="AH5" s="38">
        <f aca="true" t="shared" si="9" ref="AH5:AH25">J5</f>
        <v>13.041416204404305</v>
      </c>
      <c r="AI5" s="38">
        <f aca="true" t="shared" si="10" ref="AI5:AI46">AC5</f>
        <v>12.380444237954338</v>
      </c>
    </row>
    <row r="6" spans="1:35" ht="15.75">
      <c r="A6" t="s">
        <v>33</v>
      </c>
      <c r="C6" s="1" t="s">
        <v>34</v>
      </c>
      <c r="D6" s="23">
        <v>0</v>
      </c>
      <c r="E6" s="23">
        <v>5.573133754740003</v>
      </c>
      <c r="J6" s="30">
        <f ca="1" t="shared" si="0"/>
        <v>1.058585839165799</v>
      </c>
      <c r="L6" s="39">
        <v>1.058585839165799</v>
      </c>
      <c r="M6" s="39">
        <v>0.641455727200045</v>
      </c>
      <c r="N6" s="39">
        <v>1.974960825419334</v>
      </c>
      <c r="O6" s="39">
        <v>1.8767196660514824</v>
      </c>
      <c r="P6" s="39">
        <v>2.7267970606475767</v>
      </c>
      <c r="Q6" s="39">
        <v>4.1089848484863545</v>
      </c>
      <c r="R6" s="39">
        <v>1.5807148039132166</v>
      </c>
      <c r="S6" s="39">
        <v>1.8</v>
      </c>
      <c r="T6" s="39">
        <v>1.8</v>
      </c>
      <c r="U6" s="39">
        <v>0</v>
      </c>
      <c r="V6" s="39"/>
      <c r="X6" s="2">
        <f t="shared" si="2"/>
        <v>0</v>
      </c>
      <c r="Y6" s="2">
        <f t="shared" si="3"/>
        <v>0</v>
      </c>
      <c r="Z6" s="2">
        <f t="shared" si="4"/>
        <v>0</v>
      </c>
      <c r="AA6" s="2">
        <f t="shared" si="5"/>
        <v>0</v>
      </c>
      <c r="AB6" s="2">
        <f t="shared" si="6"/>
        <v>0</v>
      </c>
      <c r="AC6" s="2">
        <f aca="true" t="shared" si="11" ref="AC6:AC26">SUM(X6:AB6)</f>
        <v>0</v>
      </c>
      <c r="AD6" s="2">
        <f t="shared" si="7"/>
        <v>1.1206039788823587</v>
      </c>
      <c r="AE6" s="5">
        <f t="shared" si="8"/>
        <v>0.010719170315916704</v>
      </c>
      <c r="AG6" s="1" t="str">
        <f t="shared" si="1"/>
        <v>Orthoclase feldspar</v>
      </c>
      <c r="AH6" s="38">
        <f t="shared" si="9"/>
        <v>1.058585839165799</v>
      </c>
      <c r="AI6" s="38">
        <f t="shared" si="10"/>
        <v>0</v>
      </c>
    </row>
    <row r="7" spans="1:35" ht="15.75">
      <c r="A7" t="s">
        <v>79</v>
      </c>
      <c r="C7" s="1" t="s">
        <v>36</v>
      </c>
      <c r="D7" s="23">
        <v>2.5848283214069205</v>
      </c>
      <c r="E7" s="23">
        <v>13.348904305846279</v>
      </c>
      <c r="J7" s="30">
        <f ca="1" t="shared" si="0"/>
        <v>0.581371253941223</v>
      </c>
      <c r="L7" s="39">
        <v>0.581371253941223</v>
      </c>
      <c r="M7" s="39">
        <v>1.1354719048277953</v>
      </c>
      <c r="N7" s="39">
        <v>11.768725319599797</v>
      </c>
      <c r="O7" s="39">
        <v>7.98180779625333</v>
      </c>
      <c r="P7" s="39">
        <v>7.971935598736224</v>
      </c>
      <c r="Q7" s="39">
        <v>11.800634844700648</v>
      </c>
      <c r="R7" s="39">
        <v>8.82709714966877</v>
      </c>
      <c r="S7" s="39">
        <v>9.2</v>
      </c>
      <c r="T7" s="39">
        <v>10.485602738101</v>
      </c>
      <c r="U7" s="39">
        <v>13.952387771058495</v>
      </c>
      <c r="V7" s="39"/>
      <c r="X7" s="2">
        <f t="shared" si="2"/>
        <v>2.5848283214069205</v>
      </c>
      <c r="Y7" s="2">
        <f t="shared" si="3"/>
        <v>0</v>
      </c>
      <c r="Z7" s="2">
        <f t="shared" si="4"/>
        <v>0</v>
      </c>
      <c r="AA7" s="2">
        <f t="shared" si="5"/>
        <v>0</v>
      </c>
      <c r="AB7" s="2">
        <f t="shared" si="6"/>
        <v>0</v>
      </c>
      <c r="AC7" s="2">
        <f t="shared" si="11"/>
        <v>2.5848283214069205</v>
      </c>
      <c r="AD7" s="2">
        <f t="shared" si="7"/>
        <v>4.013840221178253</v>
      </c>
      <c r="AE7" s="5">
        <f t="shared" si="8"/>
        <v>0.020286873990034822</v>
      </c>
      <c r="AG7" s="1" t="str">
        <f t="shared" si="1"/>
        <v>Albite feldspar</v>
      </c>
      <c r="AH7" s="38">
        <f t="shared" si="9"/>
        <v>0.581371253941223</v>
      </c>
      <c r="AI7" s="38">
        <f t="shared" si="10"/>
        <v>2.5848283214069205</v>
      </c>
    </row>
    <row r="8" spans="1:35" ht="15.75">
      <c r="A8" t="s">
        <v>80</v>
      </c>
      <c r="C8" s="1" t="s">
        <v>38</v>
      </c>
      <c r="D8" s="23">
        <v>0</v>
      </c>
      <c r="E8" s="23">
        <v>13.345289909465166</v>
      </c>
      <c r="J8" s="30">
        <f ca="1" t="shared" si="0"/>
        <v>1.3108531085469821</v>
      </c>
      <c r="L8" s="39">
        <v>1.3108531085469821</v>
      </c>
      <c r="M8" s="39">
        <v>1.6210304132758304</v>
      </c>
      <c r="N8" s="39">
        <v>3.817218696837471</v>
      </c>
      <c r="O8" s="39">
        <v>10.24597293405372</v>
      </c>
      <c r="P8" s="39">
        <v>6.094130454107364</v>
      </c>
      <c r="Q8" s="39">
        <v>5.607117900998771</v>
      </c>
      <c r="R8" s="39">
        <v>7.109831464695273</v>
      </c>
      <c r="S8" s="39">
        <v>0</v>
      </c>
      <c r="T8" s="39">
        <v>7</v>
      </c>
      <c r="U8" s="39">
        <v>4.252399045876488</v>
      </c>
      <c r="V8" s="39"/>
      <c r="X8" s="2">
        <f t="shared" si="2"/>
        <v>0</v>
      </c>
      <c r="Y8" s="2">
        <f t="shared" si="3"/>
        <v>0</v>
      </c>
      <c r="Z8" s="2">
        <f t="shared" si="4"/>
        <v>0</v>
      </c>
      <c r="AA8" s="2">
        <f t="shared" si="5"/>
        <v>0</v>
      </c>
      <c r="AB8" s="2">
        <f t="shared" si="6"/>
        <v>0</v>
      </c>
      <c r="AC8" s="2">
        <f t="shared" si="11"/>
        <v>0</v>
      </c>
      <c r="AD8" s="2">
        <f t="shared" si="7"/>
        <v>1.7183358721872861</v>
      </c>
      <c r="AE8" s="5">
        <f t="shared" si="8"/>
        <v>0.013273612030118226</v>
      </c>
      <c r="AG8" s="1" t="str">
        <f t="shared" si="1"/>
        <v>Calcite</v>
      </c>
      <c r="AH8" s="38">
        <f t="shared" si="9"/>
        <v>1.3108531085469821</v>
      </c>
      <c r="AI8" s="38">
        <f t="shared" si="10"/>
        <v>0</v>
      </c>
    </row>
    <row r="9" spans="1:35" ht="15.75">
      <c r="A9" t="s">
        <v>0</v>
      </c>
      <c r="C9" s="1" t="s">
        <v>39</v>
      </c>
      <c r="D9" s="23">
        <v>0</v>
      </c>
      <c r="E9" s="23">
        <v>5.38562247726317</v>
      </c>
      <c r="J9" s="30">
        <f ca="1" t="shared" si="0"/>
        <v>0</v>
      </c>
      <c r="L9" s="39">
        <v>0</v>
      </c>
      <c r="M9" s="39">
        <v>0</v>
      </c>
      <c r="N9" s="39">
        <v>0</v>
      </c>
      <c r="O9" s="39">
        <v>1.90288005126039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/>
      <c r="X9" s="2">
        <f t="shared" si="2"/>
        <v>0</v>
      </c>
      <c r="Y9" s="2">
        <f t="shared" si="3"/>
        <v>0</v>
      </c>
      <c r="Z9" s="2">
        <f t="shared" si="4"/>
        <v>0</v>
      </c>
      <c r="AA9" s="2">
        <f t="shared" si="5"/>
        <v>0</v>
      </c>
      <c r="AB9" s="2">
        <f t="shared" si="6"/>
        <v>0</v>
      </c>
      <c r="AC9" s="2">
        <f t="shared" si="11"/>
        <v>0</v>
      </c>
      <c r="AD9" s="2">
        <f t="shared" si="7"/>
        <v>0</v>
      </c>
      <c r="AE9" s="5">
        <f t="shared" si="8"/>
        <v>0</v>
      </c>
      <c r="AG9" s="1" t="str">
        <f t="shared" si="1"/>
        <v>Dolomite</v>
      </c>
      <c r="AH9" s="38">
        <f t="shared" si="9"/>
        <v>0</v>
      </c>
      <c r="AI9" s="38">
        <f t="shared" si="10"/>
        <v>0</v>
      </c>
    </row>
    <row r="10" spans="1:35" ht="15.75">
      <c r="A10" s="17" t="s">
        <v>35</v>
      </c>
      <c r="C10" s="1" t="s">
        <v>77</v>
      </c>
      <c r="D10" s="23">
        <v>0</v>
      </c>
      <c r="E10" s="23">
        <v>3.730566295210533</v>
      </c>
      <c r="J10" s="30">
        <f ca="1" t="shared" si="0"/>
        <v>1.4080995260909717</v>
      </c>
      <c r="L10" s="39">
        <v>1.4080995260909717</v>
      </c>
      <c r="M10" s="39">
        <v>1.4400654938092805</v>
      </c>
      <c r="N10" s="39">
        <v>0</v>
      </c>
      <c r="O10" s="39">
        <v>0.7294368844110298</v>
      </c>
      <c r="P10" s="39">
        <v>0</v>
      </c>
      <c r="Q10" s="39">
        <v>0</v>
      </c>
      <c r="R10" s="39">
        <v>0.9147785208194399</v>
      </c>
      <c r="S10" s="39">
        <v>0</v>
      </c>
      <c r="T10" s="39">
        <v>0</v>
      </c>
      <c r="U10" s="39">
        <v>0</v>
      </c>
      <c r="V10" s="39"/>
      <c r="X10" s="2">
        <f t="shared" si="2"/>
        <v>0</v>
      </c>
      <c r="Y10" s="2">
        <f t="shared" si="3"/>
        <v>0</v>
      </c>
      <c r="Z10" s="2">
        <f t="shared" si="4"/>
        <v>0</v>
      </c>
      <c r="AA10" s="2">
        <f t="shared" si="5"/>
        <v>0</v>
      </c>
      <c r="AB10" s="2">
        <f t="shared" si="6"/>
        <v>0</v>
      </c>
      <c r="AC10" s="2">
        <f t="shared" si="11"/>
        <v>0</v>
      </c>
      <c r="AD10" s="2">
        <f t="shared" si="7"/>
        <v>1.982744275377619</v>
      </c>
      <c r="AE10" s="5">
        <f t="shared" si="8"/>
        <v>0.014258322833625877</v>
      </c>
      <c r="AG10" s="1" t="str">
        <f t="shared" si="1"/>
        <v>Pyrite</v>
      </c>
      <c r="AH10" s="38">
        <f t="shared" si="9"/>
        <v>1.4080995260909717</v>
      </c>
      <c r="AI10" s="38">
        <f t="shared" si="10"/>
        <v>0</v>
      </c>
    </row>
    <row r="11" spans="1:35" ht="15.75">
      <c r="A11" s="9">
        <v>0</v>
      </c>
      <c r="C11" s="1"/>
      <c r="D11" s="23">
        <v>0</v>
      </c>
      <c r="E11" s="23">
        <v>0</v>
      </c>
      <c r="J11" s="30">
        <f ca="1" t="shared" si="0"/>
        <v>0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X11" s="2">
        <f t="shared" si="2"/>
        <v>0</v>
      </c>
      <c r="Y11" s="2">
        <f t="shared" si="3"/>
        <v>0</v>
      </c>
      <c r="Z11" s="2">
        <f t="shared" si="4"/>
        <v>0</v>
      </c>
      <c r="AA11" s="2">
        <f t="shared" si="5"/>
        <v>0</v>
      </c>
      <c r="AB11" s="2">
        <f t="shared" si="6"/>
        <v>0</v>
      </c>
      <c r="AC11" s="2">
        <f t="shared" si="11"/>
        <v>0</v>
      </c>
      <c r="AD11" s="2">
        <f t="shared" si="7"/>
        <v>0</v>
      </c>
      <c r="AE11" s="5">
        <f t="shared" si="8"/>
        <v>0</v>
      </c>
      <c r="AG11" s="1">
        <f t="shared" si="1"/>
        <v>0</v>
      </c>
      <c r="AH11" s="38">
        <f t="shared" si="9"/>
        <v>0</v>
      </c>
      <c r="AI11" s="38">
        <f t="shared" si="10"/>
        <v>0</v>
      </c>
    </row>
    <row r="12" spans="3:35" ht="15.75">
      <c r="C12" s="1"/>
      <c r="D12" s="23">
        <v>0</v>
      </c>
      <c r="E12" s="23">
        <v>0</v>
      </c>
      <c r="J12" s="30">
        <f ca="1" t="shared" si="0"/>
        <v>0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X12" s="2">
        <f t="shared" si="2"/>
        <v>0</v>
      </c>
      <c r="Y12" s="2">
        <f t="shared" si="3"/>
        <v>0</v>
      </c>
      <c r="Z12" s="2">
        <f t="shared" si="4"/>
        <v>0</v>
      </c>
      <c r="AA12" s="2">
        <f t="shared" si="5"/>
        <v>0</v>
      </c>
      <c r="AB12" s="2">
        <f t="shared" si="6"/>
        <v>0</v>
      </c>
      <c r="AC12" s="2">
        <f t="shared" si="11"/>
        <v>0</v>
      </c>
      <c r="AD12" s="2">
        <f t="shared" si="7"/>
        <v>0</v>
      </c>
      <c r="AE12" s="5">
        <f t="shared" si="8"/>
        <v>0</v>
      </c>
      <c r="AG12" s="1">
        <f t="shared" si="1"/>
        <v>0</v>
      </c>
      <c r="AH12" s="38">
        <f t="shared" si="9"/>
        <v>0</v>
      </c>
      <c r="AI12" s="38">
        <f t="shared" si="10"/>
        <v>0</v>
      </c>
    </row>
    <row r="13" spans="1:35" ht="15.75">
      <c r="A13" s="17" t="s">
        <v>37</v>
      </c>
      <c r="C13" s="1"/>
      <c r="D13" s="23">
        <v>0</v>
      </c>
      <c r="E13" s="23">
        <v>0</v>
      </c>
      <c r="J13" s="30">
        <f ca="1" t="shared" si="0"/>
        <v>0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X13" s="2">
        <f t="shared" si="2"/>
        <v>0</v>
      </c>
      <c r="Y13" s="2">
        <f t="shared" si="3"/>
        <v>0</v>
      </c>
      <c r="Z13" s="2">
        <f t="shared" si="4"/>
        <v>0</v>
      </c>
      <c r="AA13" s="2">
        <f t="shared" si="5"/>
        <v>0</v>
      </c>
      <c r="AB13" s="2">
        <f t="shared" si="6"/>
        <v>0</v>
      </c>
      <c r="AC13" s="2">
        <f t="shared" si="11"/>
        <v>0</v>
      </c>
      <c r="AD13" s="2">
        <f t="shared" si="7"/>
        <v>0</v>
      </c>
      <c r="AE13" s="5">
        <f t="shared" si="8"/>
        <v>0</v>
      </c>
      <c r="AG13" s="1">
        <f t="shared" si="1"/>
        <v>0</v>
      </c>
      <c r="AH13" s="38">
        <f t="shared" si="9"/>
        <v>0</v>
      </c>
      <c r="AI13" s="38">
        <f t="shared" si="10"/>
        <v>0</v>
      </c>
    </row>
    <row r="14" spans="1:35" ht="15.75">
      <c r="A14" s="18" t="str">
        <f>J1</f>
        <v>RU2</v>
      </c>
      <c r="C14" s="1"/>
      <c r="D14" s="23">
        <v>0</v>
      </c>
      <c r="E14" s="23">
        <v>0</v>
      </c>
      <c r="J14" s="30">
        <f ca="1" t="shared" si="0"/>
        <v>0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X14" s="2">
        <f t="shared" si="2"/>
        <v>0</v>
      </c>
      <c r="Y14" s="2">
        <f t="shared" si="3"/>
        <v>0</v>
      </c>
      <c r="Z14" s="2">
        <f t="shared" si="4"/>
        <v>0</v>
      </c>
      <c r="AA14" s="2">
        <f t="shared" si="5"/>
        <v>0</v>
      </c>
      <c r="AB14" s="2">
        <f t="shared" si="6"/>
        <v>0</v>
      </c>
      <c r="AC14" s="2">
        <f t="shared" si="11"/>
        <v>0</v>
      </c>
      <c r="AD14" s="2">
        <f t="shared" si="7"/>
        <v>0</v>
      </c>
      <c r="AE14" s="5">
        <f t="shared" si="8"/>
        <v>0</v>
      </c>
      <c r="AG14" s="1">
        <f t="shared" si="1"/>
        <v>0</v>
      </c>
      <c r="AH14" s="38">
        <f t="shared" si="9"/>
        <v>0</v>
      </c>
      <c r="AI14" s="38">
        <f t="shared" si="10"/>
        <v>0</v>
      </c>
    </row>
    <row r="15" spans="3:35" ht="16.5" thickBot="1">
      <c r="C15" s="1"/>
      <c r="D15" s="23">
        <v>0</v>
      </c>
      <c r="E15" s="23">
        <v>0</v>
      </c>
      <c r="J15" s="30">
        <f ca="1" t="shared" si="0"/>
        <v>0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X15" s="2">
        <f t="shared" si="2"/>
        <v>0</v>
      </c>
      <c r="Y15" s="2">
        <f t="shared" si="3"/>
        <v>0</v>
      </c>
      <c r="Z15" s="2">
        <f t="shared" si="4"/>
        <v>0</v>
      </c>
      <c r="AA15" s="2">
        <f t="shared" si="5"/>
        <v>0</v>
      </c>
      <c r="AB15" s="2">
        <f t="shared" si="6"/>
        <v>0</v>
      </c>
      <c r="AC15" s="2">
        <f t="shared" si="11"/>
        <v>0</v>
      </c>
      <c r="AD15" s="2">
        <f t="shared" si="7"/>
        <v>0</v>
      </c>
      <c r="AE15" s="5">
        <f t="shared" si="8"/>
        <v>0</v>
      </c>
      <c r="AG15" s="1">
        <f t="shared" si="1"/>
        <v>0</v>
      </c>
      <c r="AH15" s="38">
        <f t="shared" si="9"/>
        <v>0</v>
      </c>
      <c r="AI15" s="38">
        <f t="shared" si="10"/>
        <v>0</v>
      </c>
    </row>
    <row r="16" spans="1:35" ht="16.5" thickTop="1">
      <c r="A16" s="12" t="str">
        <f>D1</f>
        <v>Sediment 1</v>
      </c>
      <c r="C16" s="1"/>
      <c r="D16" s="23">
        <v>0</v>
      </c>
      <c r="E16" s="23">
        <v>0</v>
      </c>
      <c r="J16" s="30">
        <f ca="1" t="shared" si="0"/>
        <v>0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X16" s="2">
        <f t="shared" si="2"/>
        <v>0</v>
      </c>
      <c r="Y16" s="2">
        <f t="shared" si="3"/>
        <v>0</v>
      </c>
      <c r="Z16" s="2">
        <f t="shared" si="4"/>
        <v>0</v>
      </c>
      <c r="AA16" s="2">
        <f t="shared" si="5"/>
        <v>0</v>
      </c>
      <c r="AB16" s="2">
        <f t="shared" si="6"/>
        <v>0</v>
      </c>
      <c r="AC16" s="2">
        <f t="shared" si="11"/>
        <v>0</v>
      </c>
      <c r="AD16" s="2">
        <f t="shared" si="7"/>
        <v>0</v>
      </c>
      <c r="AE16" s="5">
        <f t="shared" si="8"/>
        <v>0</v>
      </c>
      <c r="AG16" s="1">
        <f t="shared" si="1"/>
        <v>0</v>
      </c>
      <c r="AH16" s="38">
        <f t="shared" si="9"/>
        <v>0</v>
      </c>
      <c r="AI16" s="38">
        <f t="shared" si="10"/>
        <v>0</v>
      </c>
    </row>
    <row r="17" spans="1:35" ht="15.75">
      <c r="A17" s="3">
        <v>1</v>
      </c>
      <c r="C17" s="1"/>
      <c r="D17" s="23">
        <v>0</v>
      </c>
      <c r="E17" s="23">
        <v>0</v>
      </c>
      <c r="J17" s="30">
        <f ca="1" t="shared" si="0"/>
        <v>0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X17" s="2">
        <f t="shared" si="2"/>
        <v>0</v>
      </c>
      <c r="Y17" s="2">
        <f t="shared" si="3"/>
        <v>0</v>
      </c>
      <c r="Z17" s="2">
        <f t="shared" si="4"/>
        <v>0</v>
      </c>
      <c r="AA17" s="2">
        <f t="shared" si="5"/>
        <v>0</v>
      </c>
      <c r="AB17" s="2">
        <f t="shared" si="6"/>
        <v>0</v>
      </c>
      <c r="AC17" s="2">
        <f t="shared" si="11"/>
        <v>0</v>
      </c>
      <c r="AD17" s="2">
        <f t="shared" si="7"/>
        <v>0</v>
      </c>
      <c r="AE17" s="5">
        <f t="shared" si="8"/>
        <v>0</v>
      </c>
      <c r="AG17" s="1">
        <f t="shared" si="1"/>
        <v>0</v>
      </c>
      <c r="AH17" s="38">
        <f t="shared" si="9"/>
        <v>0</v>
      </c>
      <c r="AI17" s="38">
        <f t="shared" si="10"/>
        <v>0</v>
      </c>
    </row>
    <row r="18" spans="1:35" ht="15.75">
      <c r="A18" s="16" t="str">
        <f>E1</f>
        <v>Sediment 2</v>
      </c>
      <c r="C18" s="1"/>
      <c r="D18" s="23">
        <v>0</v>
      </c>
      <c r="E18" s="23">
        <v>0</v>
      </c>
      <c r="J18" s="30">
        <f ca="1" t="shared" si="0"/>
        <v>0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X18" s="2">
        <f t="shared" si="2"/>
        <v>0</v>
      </c>
      <c r="Y18" s="2">
        <f t="shared" si="3"/>
        <v>0</v>
      </c>
      <c r="Z18" s="2">
        <f t="shared" si="4"/>
        <v>0</v>
      </c>
      <c r="AA18" s="2">
        <f t="shared" si="5"/>
        <v>0</v>
      </c>
      <c r="AB18" s="2">
        <f t="shared" si="6"/>
        <v>0</v>
      </c>
      <c r="AC18" s="2">
        <f t="shared" si="11"/>
        <v>0</v>
      </c>
      <c r="AD18" s="2">
        <f t="shared" si="7"/>
        <v>0</v>
      </c>
      <c r="AE18" s="5">
        <f t="shared" si="8"/>
        <v>0</v>
      </c>
      <c r="AG18" s="1">
        <f t="shared" si="1"/>
        <v>0</v>
      </c>
      <c r="AH18" s="38">
        <f t="shared" si="9"/>
        <v>0</v>
      </c>
      <c r="AI18" s="38">
        <f t="shared" si="10"/>
        <v>0</v>
      </c>
    </row>
    <row r="19" spans="1:35" ht="15.75">
      <c r="A19" s="3">
        <v>0</v>
      </c>
      <c r="C19" s="1"/>
      <c r="D19" s="23">
        <v>0</v>
      </c>
      <c r="E19" s="23">
        <v>0</v>
      </c>
      <c r="J19" s="30">
        <f ca="1" t="shared" si="0"/>
        <v>0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X19" s="2">
        <f t="shared" si="2"/>
        <v>0</v>
      </c>
      <c r="Y19" s="2">
        <f t="shared" si="3"/>
        <v>0</v>
      </c>
      <c r="Z19" s="2">
        <f t="shared" si="4"/>
        <v>0</v>
      </c>
      <c r="AA19" s="2">
        <f t="shared" si="5"/>
        <v>0</v>
      </c>
      <c r="AB19" s="2">
        <f t="shared" si="6"/>
        <v>0</v>
      </c>
      <c r="AC19" s="2">
        <f t="shared" si="11"/>
        <v>0</v>
      </c>
      <c r="AD19" s="2">
        <f t="shared" si="7"/>
        <v>0</v>
      </c>
      <c r="AE19" s="5">
        <f t="shared" si="8"/>
        <v>0</v>
      </c>
      <c r="AG19" s="1">
        <f t="shared" si="1"/>
        <v>0</v>
      </c>
      <c r="AH19" s="38">
        <f t="shared" si="9"/>
        <v>0</v>
      </c>
      <c r="AI19" s="38">
        <f t="shared" si="10"/>
        <v>0</v>
      </c>
    </row>
    <row r="20" spans="1:35" ht="15.75">
      <c r="A20" s="13">
        <f>F1</f>
        <v>0</v>
      </c>
      <c r="C20" s="1"/>
      <c r="D20" s="23">
        <v>0</v>
      </c>
      <c r="E20" s="23">
        <v>0</v>
      </c>
      <c r="J20" s="30">
        <f ca="1" t="shared" si="0"/>
        <v>0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X20" s="2">
        <f t="shared" si="2"/>
        <v>0</v>
      </c>
      <c r="Y20" s="2">
        <f t="shared" si="3"/>
        <v>0</v>
      </c>
      <c r="Z20" s="2">
        <f t="shared" si="4"/>
        <v>0</v>
      </c>
      <c r="AA20" s="2">
        <f t="shared" si="5"/>
        <v>0</v>
      </c>
      <c r="AB20" s="2">
        <f t="shared" si="6"/>
        <v>0</v>
      </c>
      <c r="AC20" s="2">
        <f t="shared" si="11"/>
        <v>0</v>
      </c>
      <c r="AD20" s="2">
        <f t="shared" si="7"/>
        <v>0</v>
      </c>
      <c r="AE20" s="5">
        <f t="shared" si="8"/>
        <v>0</v>
      </c>
      <c r="AG20" s="1">
        <f t="shared" si="1"/>
        <v>0</v>
      </c>
      <c r="AH20" s="38">
        <f t="shared" si="9"/>
        <v>0</v>
      </c>
      <c r="AI20" s="38">
        <f t="shared" si="10"/>
        <v>0</v>
      </c>
    </row>
    <row r="21" spans="1:35" ht="15.75">
      <c r="A21" s="3">
        <v>0</v>
      </c>
      <c r="C21" s="1"/>
      <c r="D21" s="23">
        <v>0</v>
      </c>
      <c r="E21" s="23">
        <v>0</v>
      </c>
      <c r="J21" s="30">
        <f ca="1" t="shared" si="0"/>
        <v>0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X21" s="2">
        <f t="shared" si="2"/>
        <v>0</v>
      </c>
      <c r="Y21" s="2">
        <f t="shared" si="3"/>
        <v>0</v>
      </c>
      <c r="Z21" s="2">
        <f t="shared" si="4"/>
        <v>0</v>
      </c>
      <c r="AA21" s="2">
        <f t="shared" si="5"/>
        <v>0</v>
      </c>
      <c r="AB21" s="2">
        <f t="shared" si="6"/>
        <v>0</v>
      </c>
      <c r="AC21" s="2">
        <f t="shared" si="11"/>
        <v>0</v>
      </c>
      <c r="AD21" s="2">
        <f t="shared" si="7"/>
        <v>0</v>
      </c>
      <c r="AE21" s="5">
        <f t="shared" si="8"/>
        <v>0</v>
      </c>
      <c r="AG21" s="1">
        <f t="shared" si="1"/>
        <v>0</v>
      </c>
      <c r="AH21" s="38">
        <f t="shared" si="9"/>
        <v>0</v>
      </c>
      <c r="AI21" s="38">
        <f t="shared" si="10"/>
        <v>0</v>
      </c>
    </row>
    <row r="22" spans="1:35" ht="15.75">
      <c r="A22" s="13">
        <f>G1</f>
        <v>0</v>
      </c>
      <c r="C22" s="1"/>
      <c r="D22" s="23">
        <v>0</v>
      </c>
      <c r="E22" s="23">
        <v>0</v>
      </c>
      <c r="J22" s="30">
        <f ca="1" t="shared" si="0"/>
        <v>0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X22" s="2">
        <f t="shared" si="2"/>
        <v>0</v>
      </c>
      <c r="Y22" s="2">
        <f t="shared" si="3"/>
        <v>0</v>
      </c>
      <c r="Z22" s="2">
        <f t="shared" si="4"/>
        <v>0</v>
      </c>
      <c r="AA22" s="2">
        <f t="shared" si="5"/>
        <v>0</v>
      </c>
      <c r="AB22" s="2">
        <f t="shared" si="6"/>
        <v>0</v>
      </c>
      <c r="AC22" s="2">
        <f t="shared" si="11"/>
        <v>0</v>
      </c>
      <c r="AD22" s="2">
        <f t="shared" si="7"/>
        <v>0</v>
      </c>
      <c r="AE22" s="5">
        <f t="shared" si="8"/>
        <v>0</v>
      </c>
      <c r="AG22" s="1">
        <f t="shared" si="1"/>
        <v>0</v>
      </c>
      <c r="AH22" s="38">
        <f t="shared" si="9"/>
        <v>0</v>
      </c>
      <c r="AI22" s="38">
        <f t="shared" si="10"/>
        <v>0</v>
      </c>
    </row>
    <row r="23" spans="1:35" ht="15.75">
      <c r="A23" s="3">
        <v>0</v>
      </c>
      <c r="C23" s="1"/>
      <c r="D23" s="23">
        <v>0</v>
      </c>
      <c r="E23" s="23">
        <v>0</v>
      </c>
      <c r="J23" s="30">
        <f ca="1" t="shared" si="0"/>
        <v>0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X23" s="2">
        <f t="shared" si="2"/>
        <v>0</v>
      </c>
      <c r="Y23" s="2">
        <f t="shared" si="3"/>
        <v>0</v>
      </c>
      <c r="Z23" s="2">
        <f t="shared" si="4"/>
        <v>0</v>
      </c>
      <c r="AA23" s="2">
        <f t="shared" si="5"/>
        <v>0</v>
      </c>
      <c r="AB23" s="2">
        <f t="shared" si="6"/>
        <v>0</v>
      </c>
      <c r="AC23" s="2">
        <f t="shared" si="11"/>
        <v>0</v>
      </c>
      <c r="AD23" s="2">
        <f t="shared" si="7"/>
        <v>0</v>
      </c>
      <c r="AE23" s="5">
        <f t="shared" si="8"/>
        <v>0</v>
      </c>
      <c r="AG23" s="1">
        <f t="shared" si="1"/>
        <v>0</v>
      </c>
      <c r="AH23" s="38">
        <f t="shared" si="9"/>
        <v>0</v>
      </c>
      <c r="AI23" s="38">
        <f t="shared" si="10"/>
        <v>0</v>
      </c>
    </row>
    <row r="24" spans="1:35" ht="15.75">
      <c r="A24" s="13">
        <f>H1</f>
        <v>0</v>
      </c>
      <c r="C24" s="1"/>
      <c r="D24" s="23">
        <v>0</v>
      </c>
      <c r="E24" s="23">
        <v>0</v>
      </c>
      <c r="J24" s="30">
        <f ca="1" t="shared" si="0"/>
        <v>0</v>
      </c>
      <c r="L24" s="39"/>
      <c r="M24" s="39"/>
      <c r="N24" s="40"/>
      <c r="O24" s="40"/>
      <c r="P24" s="40"/>
      <c r="Q24" s="40"/>
      <c r="R24" s="42"/>
      <c r="S24" s="40"/>
      <c r="T24" s="40"/>
      <c r="U24" s="39"/>
      <c r="V24" s="40"/>
      <c r="X24" s="2">
        <f t="shared" si="2"/>
        <v>0</v>
      </c>
      <c r="Y24" s="2">
        <f t="shared" si="3"/>
        <v>0</v>
      </c>
      <c r="Z24" s="2">
        <f t="shared" si="4"/>
        <v>0</v>
      </c>
      <c r="AA24" s="2">
        <f t="shared" si="5"/>
        <v>0</v>
      </c>
      <c r="AB24" s="2">
        <f t="shared" si="6"/>
        <v>0</v>
      </c>
      <c r="AC24" s="2">
        <f t="shared" si="11"/>
        <v>0</v>
      </c>
      <c r="AD24" s="2">
        <f t="shared" si="7"/>
        <v>0</v>
      </c>
      <c r="AE24" s="5">
        <f t="shared" si="8"/>
        <v>0</v>
      </c>
      <c r="AG24" s="1">
        <f t="shared" si="1"/>
        <v>0</v>
      </c>
      <c r="AH24" s="38">
        <f t="shared" si="9"/>
        <v>0</v>
      </c>
      <c r="AI24" s="38">
        <f t="shared" si="10"/>
        <v>0</v>
      </c>
    </row>
    <row r="25" spans="1:35" ht="16.5" thickBot="1">
      <c r="A25" s="4">
        <v>0</v>
      </c>
      <c r="C25" s="1"/>
      <c r="D25" s="23">
        <v>0</v>
      </c>
      <c r="E25" s="23">
        <v>0</v>
      </c>
      <c r="J25" s="30">
        <f ca="1" t="shared" si="0"/>
        <v>0</v>
      </c>
      <c r="L25" s="39"/>
      <c r="M25" s="39"/>
      <c r="N25" s="40"/>
      <c r="O25" s="40"/>
      <c r="P25" s="40"/>
      <c r="Q25" s="40"/>
      <c r="R25" s="40"/>
      <c r="S25" s="40"/>
      <c r="T25" s="40"/>
      <c r="U25" s="39"/>
      <c r="V25" s="40"/>
      <c r="X25" s="2">
        <f t="shared" si="2"/>
        <v>0</v>
      </c>
      <c r="Y25" s="2">
        <f t="shared" si="3"/>
        <v>0</v>
      </c>
      <c r="Z25" s="2">
        <f t="shared" si="4"/>
        <v>0</v>
      </c>
      <c r="AA25" s="2">
        <f t="shared" si="5"/>
        <v>0</v>
      </c>
      <c r="AB25" s="2">
        <f t="shared" si="6"/>
        <v>0</v>
      </c>
      <c r="AC25" s="2">
        <f t="shared" si="11"/>
        <v>0</v>
      </c>
      <c r="AD25" s="2">
        <f t="shared" si="7"/>
        <v>0</v>
      </c>
      <c r="AE25" s="5">
        <f t="shared" si="8"/>
        <v>0</v>
      </c>
      <c r="AG25" s="1">
        <f t="shared" si="1"/>
        <v>0</v>
      </c>
      <c r="AH25" s="38">
        <f t="shared" si="9"/>
        <v>0</v>
      </c>
      <c r="AI25" s="38">
        <f t="shared" si="10"/>
        <v>0</v>
      </c>
    </row>
    <row r="26" spans="3:35" ht="16.5" thickTop="1">
      <c r="C26" s="1"/>
      <c r="D26" s="23"/>
      <c r="E26" s="23"/>
      <c r="J26" s="30">
        <f ca="1" t="shared" si="0"/>
        <v>0</v>
      </c>
      <c r="L26" s="39"/>
      <c r="M26" s="39"/>
      <c r="N26" s="40"/>
      <c r="O26" s="40"/>
      <c r="P26" s="40"/>
      <c r="Q26" s="40"/>
      <c r="R26" s="40"/>
      <c r="S26" s="40"/>
      <c r="T26" s="40"/>
      <c r="U26" s="39"/>
      <c r="V26" s="40"/>
      <c r="X26" s="2">
        <f t="shared" si="2"/>
        <v>0</v>
      </c>
      <c r="Y26" s="2">
        <f t="shared" si="3"/>
        <v>0</v>
      </c>
      <c r="Z26" s="2">
        <f t="shared" si="4"/>
        <v>0</v>
      </c>
      <c r="AA26" s="2">
        <f t="shared" si="5"/>
        <v>0</v>
      </c>
      <c r="AB26" s="2">
        <f t="shared" si="6"/>
        <v>0</v>
      </c>
      <c r="AC26" s="2">
        <f t="shared" si="11"/>
        <v>0</v>
      </c>
      <c r="AD26" s="2">
        <f t="shared" si="7"/>
        <v>0</v>
      </c>
      <c r="AE26" s="5">
        <f t="shared" si="8"/>
        <v>0</v>
      </c>
      <c r="AH26"/>
      <c r="AI26"/>
    </row>
    <row r="27" spans="1:35" ht="15.75">
      <c r="A27" s="21" t="s">
        <v>40</v>
      </c>
      <c r="C27" s="1" t="s">
        <v>41</v>
      </c>
      <c r="D27" s="23">
        <v>14.965272559361258</v>
      </c>
      <c r="E27" s="23">
        <v>59.48987700998019</v>
      </c>
      <c r="J27" s="30">
        <f ca="1" t="shared" si="0"/>
        <v>17.40032593214928</v>
      </c>
      <c r="L27" s="39">
        <v>17.40032593214928</v>
      </c>
      <c r="M27" s="39">
        <v>20.992505386713486</v>
      </c>
      <c r="N27" s="39">
        <v>35.66649329288975</v>
      </c>
      <c r="O27" s="39">
        <v>40.10173793095756</v>
      </c>
      <c r="P27" s="39">
        <v>30.974163757681694</v>
      </c>
      <c r="Q27" s="39">
        <v>37.364492218750335</v>
      </c>
      <c r="R27" s="39">
        <v>32.55601818862826</v>
      </c>
      <c r="S27" s="39">
        <v>21.1</v>
      </c>
      <c r="T27" s="39">
        <v>33.985602738101</v>
      </c>
      <c r="U27" s="39">
        <v>38.18374345724394</v>
      </c>
      <c r="V27" s="39"/>
      <c r="X27" s="2"/>
      <c r="Y27" s="2"/>
      <c r="Z27" s="2"/>
      <c r="AA27" s="2"/>
      <c r="AB27" s="2"/>
      <c r="AC27" s="2"/>
      <c r="AD27" s="2"/>
      <c r="AG27" s="1" t="str">
        <f t="shared" si="1"/>
        <v>Total non-clays:</v>
      </c>
      <c r="AH27" s="38">
        <f>J27</f>
        <v>17.40032593214928</v>
      </c>
      <c r="AI27" s="38">
        <f>SUM(AI5:AI26)</f>
        <v>14.965272559361258</v>
      </c>
    </row>
    <row r="28" spans="1:30" ht="15.75">
      <c r="A28" s="20">
        <f>IF(A11=1,SUM(AE5:AE26),IF(A11=2,SUM(AE30:AE46),SUM(AE5:AE26)+SUM(AE30:AE46)))</f>
        <v>0.14909993508214964</v>
      </c>
      <c r="C28" s="1"/>
      <c r="D28" s="23"/>
      <c r="E28" s="23"/>
      <c r="J28" s="30">
        <f ca="1" t="shared" si="0"/>
        <v>0</v>
      </c>
      <c r="L28" s="39"/>
      <c r="M28" s="39"/>
      <c r="N28" s="40"/>
      <c r="O28" s="40"/>
      <c r="P28" s="40"/>
      <c r="Q28" s="40"/>
      <c r="R28" s="40"/>
      <c r="S28" s="40"/>
      <c r="T28" s="40"/>
      <c r="U28" s="39"/>
      <c r="V28" s="40"/>
      <c r="X28" s="2"/>
      <c r="Y28" s="2"/>
      <c r="Z28" s="2"/>
      <c r="AA28" s="2"/>
      <c r="AB28" s="2"/>
      <c r="AC28" s="2"/>
      <c r="AD28" s="2"/>
    </row>
    <row r="29" spans="3:35" ht="15.75">
      <c r="C29" s="15" t="s">
        <v>42</v>
      </c>
      <c r="D29" s="23"/>
      <c r="E29" s="23"/>
      <c r="J29" s="30">
        <f ca="1" t="shared" si="0"/>
        <v>0</v>
      </c>
      <c r="L29" s="39"/>
      <c r="M29" s="39"/>
      <c r="N29" s="40"/>
      <c r="O29" s="40"/>
      <c r="P29" s="40"/>
      <c r="Q29" s="40"/>
      <c r="R29" s="40"/>
      <c r="S29" s="40"/>
      <c r="T29" s="40"/>
      <c r="U29" s="39"/>
      <c r="V29" s="40"/>
      <c r="X29" s="2"/>
      <c r="Y29" s="2"/>
      <c r="Z29" s="2"/>
      <c r="AA29" s="2"/>
      <c r="AB29" s="2"/>
      <c r="AC29" s="2"/>
      <c r="AD29" s="2"/>
      <c r="AG29" t="str">
        <f t="shared" si="1"/>
        <v>CLAYS:</v>
      </c>
      <c r="AH29" s="38">
        <f aca="true" t="shared" si="12" ref="AH29:AH46">J29</f>
        <v>0</v>
      </c>
      <c r="AI29" s="38">
        <f t="shared" si="10"/>
        <v>0</v>
      </c>
    </row>
    <row r="30" spans="1:35" ht="15.75">
      <c r="A30" s="10" t="s">
        <v>43</v>
      </c>
      <c r="C30" s="1" t="s">
        <v>44</v>
      </c>
      <c r="D30" s="23">
        <v>0</v>
      </c>
      <c r="E30" s="23">
        <v>3.5058001007884183</v>
      </c>
      <c r="J30" s="30">
        <f ca="1" t="shared" si="0"/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/>
      <c r="X30" s="2">
        <f aca="true" t="shared" si="13" ref="X30:X46">$A$17*D30</f>
        <v>0</v>
      </c>
      <c r="Y30" s="2">
        <f aca="true" t="shared" si="14" ref="Y30:Y46">$A$19*E30</f>
        <v>0</v>
      </c>
      <c r="Z30" s="2">
        <f aca="true" t="shared" si="15" ref="Z30:Z46">$A$21*F30</f>
        <v>0</v>
      </c>
      <c r="AA30" s="2">
        <f aca="true" t="shared" si="16" ref="AA30:AA46">$A$23*G30</f>
        <v>0</v>
      </c>
      <c r="AB30" s="2">
        <f aca="true" t="shared" si="17" ref="AB30:AB46">$A$25*H30</f>
        <v>0</v>
      </c>
      <c r="AC30" s="2">
        <f aca="true" t="shared" si="18" ref="AC30:AC46">SUM(X30:AB30)</f>
        <v>0</v>
      </c>
      <c r="AD30" s="2">
        <f aca="true" t="shared" si="19" ref="AD30:AD46">(J30-AC30)^2</f>
        <v>0</v>
      </c>
      <c r="AE30" s="5">
        <f aca="true" t="shared" si="20" ref="AE30:AE46">IF($A$11=1,((AD30)^0.5)/($J$27),IF($A$11=2,((AD30)^0.5)/($J$47),((AD30)^0.5)/$J$49))</f>
        <v>0</v>
      </c>
      <c r="AG30" s="1" t="str">
        <f t="shared" si="1"/>
        <v>disordered Kaolinite</v>
      </c>
      <c r="AH30" s="38">
        <f t="shared" si="12"/>
        <v>0</v>
      </c>
      <c r="AI30" s="38">
        <f t="shared" si="10"/>
        <v>0</v>
      </c>
    </row>
    <row r="31" spans="1:35" ht="15.75">
      <c r="A31" s="14">
        <f>A17+A19+A21+A23+A25</f>
        <v>1</v>
      </c>
      <c r="C31" s="1" t="s">
        <v>45</v>
      </c>
      <c r="D31" s="23">
        <v>0</v>
      </c>
      <c r="E31" s="23">
        <v>9.636375936971806</v>
      </c>
      <c r="J31" s="30">
        <f ca="1" t="shared" si="0"/>
        <v>0</v>
      </c>
      <c r="L31" s="39">
        <v>0</v>
      </c>
      <c r="M31" s="39">
        <v>0</v>
      </c>
      <c r="N31" s="39">
        <v>0.03434094778622974</v>
      </c>
      <c r="O31" s="39">
        <v>6.624251810664518</v>
      </c>
      <c r="P31" s="39">
        <v>3.957080395629505</v>
      </c>
      <c r="Q31" s="39">
        <v>6.934557238614158</v>
      </c>
      <c r="R31" s="39">
        <v>6.1386560394436485</v>
      </c>
      <c r="S31" s="39">
        <v>0</v>
      </c>
      <c r="T31" s="39">
        <v>6.165592499617765</v>
      </c>
      <c r="U31" s="39">
        <v>3.56273050030034</v>
      </c>
      <c r="V31" s="39"/>
      <c r="X31" s="2">
        <f t="shared" si="13"/>
        <v>0</v>
      </c>
      <c r="Y31" s="2">
        <f t="shared" si="14"/>
        <v>0</v>
      </c>
      <c r="Z31" s="2">
        <f t="shared" si="15"/>
        <v>0</v>
      </c>
      <c r="AA31" s="2">
        <f t="shared" si="16"/>
        <v>0</v>
      </c>
      <c r="AB31" s="2">
        <f t="shared" si="17"/>
        <v>0</v>
      </c>
      <c r="AC31" s="2">
        <f t="shared" si="18"/>
        <v>0</v>
      </c>
      <c r="AD31" s="2">
        <f t="shared" si="19"/>
        <v>0</v>
      </c>
      <c r="AE31" s="5">
        <f t="shared" si="20"/>
        <v>0</v>
      </c>
      <c r="AG31" s="1" t="str">
        <f t="shared" si="1"/>
        <v>Ferruginous smectite</v>
      </c>
      <c r="AH31" s="38">
        <f t="shared" si="12"/>
        <v>0</v>
      </c>
      <c r="AI31" s="38">
        <f t="shared" si="10"/>
        <v>0</v>
      </c>
    </row>
    <row r="32" spans="3:35" ht="15.75">
      <c r="C32" s="1" t="s">
        <v>46</v>
      </c>
      <c r="D32" s="23">
        <v>67.22448786167558</v>
      </c>
      <c r="E32" s="23">
        <v>8.26005432466091</v>
      </c>
      <c r="J32" s="30">
        <f ca="1" t="shared" si="0"/>
        <v>69.279017295908</v>
      </c>
      <c r="L32" s="39">
        <v>69.279017295908</v>
      </c>
      <c r="M32" s="39">
        <v>64.8253798980903</v>
      </c>
      <c r="N32" s="39">
        <v>42.9924834943494</v>
      </c>
      <c r="O32" s="39">
        <v>35.23638763825857</v>
      </c>
      <c r="P32" s="39">
        <v>40.159637400629414</v>
      </c>
      <c r="Q32" s="39">
        <v>25.239957405900864</v>
      </c>
      <c r="R32" s="39">
        <v>38.3026071270467</v>
      </c>
      <c r="S32" s="39">
        <v>53.3443323519536</v>
      </c>
      <c r="T32" s="39">
        <v>40.4009567161436</v>
      </c>
      <c r="U32" s="39">
        <v>35.96450672773285</v>
      </c>
      <c r="V32" s="39"/>
      <c r="X32" s="2">
        <f t="shared" si="13"/>
        <v>67.22448786167558</v>
      </c>
      <c r="Y32" s="2">
        <f t="shared" si="14"/>
        <v>0</v>
      </c>
      <c r="Z32" s="2">
        <f t="shared" si="15"/>
        <v>0</v>
      </c>
      <c r="AA32" s="2">
        <f t="shared" si="16"/>
        <v>0</v>
      </c>
      <c r="AB32" s="2">
        <f t="shared" si="17"/>
        <v>0</v>
      </c>
      <c r="AC32" s="2">
        <f t="shared" si="18"/>
        <v>67.22448786167558</v>
      </c>
      <c r="AD32" s="2">
        <f t="shared" si="19"/>
        <v>4.221091196127393</v>
      </c>
      <c r="AE32" s="5">
        <f t="shared" si="20"/>
        <v>0.020804029403941444</v>
      </c>
      <c r="AG32" s="1" t="str">
        <f t="shared" si="1"/>
        <v>1Md illite (+ dioct mica &amp; smectite)</v>
      </c>
      <c r="AH32" s="38">
        <f t="shared" si="12"/>
        <v>69.279017295908</v>
      </c>
      <c r="AI32" s="38">
        <f t="shared" si="10"/>
        <v>67.22448786167558</v>
      </c>
    </row>
    <row r="33" spans="1:35" ht="15.75">
      <c r="A33" s="21" t="s">
        <v>47</v>
      </c>
      <c r="C33" s="1" t="s">
        <v>48</v>
      </c>
      <c r="D33" s="23">
        <v>0</v>
      </c>
      <c r="E33" s="23">
        <v>3.6785127315393984</v>
      </c>
      <c r="J33" s="30">
        <f ca="1" t="shared" si="0"/>
        <v>0.24740193275246283</v>
      </c>
      <c r="L33" s="39">
        <v>0.24740193275246283</v>
      </c>
      <c r="M33" s="39">
        <v>1.6866359245451474</v>
      </c>
      <c r="N33" s="39">
        <v>0.7172812791740362</v>
      </c>
      <c r="O33" s="39">
        <v>0</v>
      </c>
      <c r="P33" s="39">
        <v>0</v>
      </c>
      <c r="Q33" s="39">
        <v>0</v>
      </c>
      <c r="R33" s="39">
        <v>0.6078871779237001</v>
      </c>
      <c r="S33" s="39">
        <v>1.1935466746788301</v>
      </c>
      <c r="T33" s="39">
        <v>1.4976943926501711</v>
      </c>
      <c r="U33" s="39">
        <v>1.6102893238342082</v>
      </c>
      <c r="V33" s="39"/>
      <c r="X33" s="2">
        <f t="shared" si="13"/>
        <v>0</v>
      </c>
      <c r="Y33" s="2">
        <f t="shared" si="14"/>
        <v>0</v>
      </c>
      <c r="Z33" s="2">
        <f t="shared" si="15"/>
        <v>0</v>
      </c>
      <c r="AA33" s="2">
        <f t="shared" si="16"/>
        <v>0</v>
      </c>
      <c r="AB33" s="2">
        <f t="shared" si="17"/>
        <v>0</v>
      </c>
      <c r="AC33" s="2">
        <f t="shared" si="18"/>
        <v>0</v>
      </c>
      <c r="AD33" s="2">
        <f t="shared" si="19"/>
        <v>0.06120771632965414</v>
      </c>
      <c r="AE33" s="5">
        <f t="shared" si="20"/>
        <v>0.0025051756367253505</v>
      </c>
      <c r="AG33" s="1" t="str">
        <f t="shared" si="1"/>
        <v>Chlorite CCM</v>
      </c>
      <c r="AH33" s="38">
        <f t="shared" si="12"/>
        <v>0.24740193275246283</v>
      </c>
      <c r="AI33" s="38">
        <f t="shared" si="10"/>
        <v>0</v>
      </c>
    </row>
    <row r="34" spans="1:35" ht="15.75">
      <c r="A34" s="37">
        <v>1</v>
      </c>
      <c r="C34" s="1" t="s">
        <v>49</v>
      </c>
      <c r="D34" s="23">
        <v>14.541692848519297</v>
      </c>
      <c r="E34" s="23">
        <v>8.942937104275272</v>
      </c>
      <c r="J34" s="30">
        <f ca="1" t="shared" si="0"/>
        <v>10.153696986958128</v>
      </c>
      <c r="L34" s="39">
        <v>10.153696986958128</v>
      </c>
      <c r="M34" s="39">
        <v>10.6682651781199</v>
      </c>
      <c r="N34" s="39">
        <v>14.966107832651664</v>
      </c>
      <c r="O34" s="39">
        <v>13.571515395823546</v>
      </c>
      <c r="P34" s="39">
        <v>15.743427150011058</v>
      </c>
      <c r="Q34" s="39">
        <v>18.72156263742026</v>
      </c>
      <c r="R34" s="39">
        <v>17.42398106546629</v>
      </c>
      <c r="S34" s="39">
        <v>15.119609370641124</v>
      </c>
      <c r="T34" s="39">
        <v>9.113314716052646</v>
      </c>
      <c r="U34" s="39">
        <v>13.449079883322826</v>
      </c>
      <c r="V34" s="39"/>
      <c r="X34" s="2">
        <f t="shared" si="13"/>
        <v>14.541692848519297</v>
      </c>
      <c r="Y34" s="2">
        <f t="shared" si="14"/>
        <v>0</v>
      </c>
      <c r="Z34" s="2">
        <f t="shared" si="15"/>
        <v>0</v>
      </c>
      <c r="AA34" s="2">
        <f t="shared" si="16"/>
        <v>0</v>
      </c>
      <c r="AB34" s="2">
        <f t="shared" si="17"/>
        <v>0</v>
      </c>
      <c r="AC34" s="2">
        <f t="shared" si="18"/>
        <v>14.541692848519297</v>
      </c>
      <c r="AD34" s="2">
        <f t="shared" si="19"/>
        <v>19.254507681077946</v>
      </c>
      <c r="AE34" s="5">
        <f t="shared" si="20"/>
        <v>0.04443255638359711</v>
      </c>
      <c r="AG34" s="1" t="str">
        <f t="shared" si="1"/>
        <v>Chlorite Tusc</v>
      </c>
      <c r="AH34" s="38">
        <f t="shared" si="12"/>
        <v>10.153696986958128</v>
      </c>
      <c r="AI34" s="38">
        <f t="shared" si="10"/>
        <v>14.541692848519297</v>
      </c>
    </row>
    <row r="35" spans="3:35" ht="15.75">
      <c r="C35" s="1" t="s">
        <v>50</v>
      </c>
      <c r="D35" s="23">
        <v>3.2685467304438736</v>
      </c>
      <c r="E35" s="23">
        <v>6.486442791783972</v>
      </c>
      <c r="J35" s="30">
        <f ca="1" t="shared" si="0"/>
        <v>1.6758802136674869</v>
      </c>
      <c r="L35" s="39">
        <v>1.6758802136674869</v>
      </c>
      <c r="M35" s="39">
        <v>1.191785089507102</v>
      </c>
      <c r="N35" s="39">
        <v>5.108972343403555</v>
      </c>
      <c r="O35" s="39">
        <v>5.333713780880652</v>
      </c>
      <c r="P35" s="39">
        <v>7.820475946304262</v>
      </c>
      <c r="Q35" s="39">
        <v>9.37227976344837</v>
      </c>
      <c r="R35" s="39">
        <v>5.054637633062982</v>
      </c>
      <c r="S35" s="39">
        <v>8.458054950897427</v>
      </c>
      <c r="T35" s="39">
        <v>7.9759678270956815</v>
      </c>
      <c r="U35" s="39">
        <v>6.360685142554937</v>
      </c>
      <c r="V35" s="39"/>
      <c r="X35" s="2">
        <f t="shared" si="13"/>
        <v>3.2685467304438736</v>
      </c>
      <c r="Y35" s="2">
        <f t="shared" si="14"/>
        <v>0</v>
      </c>
      <c r="Z35" s="2">
        <f t="shared" si="15"/>
        <v>0</v>
      </c>
      <c r="AA35" s="2">
        <f t="shared" si="16"/>
        <v>0</v>
      </c>
      <c r="AB35" s="2">
        <f t="shared" si="17"/>
        <v>0</v>
      </c>
      <c r="AC35" s="2">
        <f t="shared" si="18"/>
        <v>3.2685467304438736</v>
      </c>
      <c r="AD35" s="2">
        <f t="shared" si="19"/>
        <v>2.5365866336606286</v>
      </c>
      <c r="AE35" s="5">
        <f t="shared" si="20"/>
        <v>0.016127235995559184</v>
      </c>
      <c r="AG35" s="1" t="str">
        <f t="shared" si="1"/>
        <v>Chlorite A</v>
      </c>
      <c r="AH35" s="38">
        <f t="shared" si="12"/>
        <v>1.6758802136674869</v>
      </c>
      <c r="AI35" s="38">
        <f t="shared" si="10"/>
        <v>3.2685467304438736</v>
      </c>
    </row>
    <row r="36" spans="3:35" ht="15.75">
      <c r="C36" s="1"/>
      <c r="D36" s="23">
        <v>0</v>
      </c>
      <c r="E36" s="23">
        <v>0</v>
      </c>
      <c r="J36" s="30">
        <f ca="1" t="shared" si="0"/>
        <v>0</v>
      </c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X36" s="2">
        <f t="shared" si="13"/>
        <v>0</v>
      </c>
      <c r="Y36" s="2">
        <f t="shared" si="14"/>
        <v>0</v>
      </c>
      <c r="Z36" s="2">
        <f t="shared" si="15"/>
        <v>0</v>
      </c>
      <c r="AA36" s="2">
        <f t="shared" si="16"/>
        <v>0</v>
      </c>
      <c r="AB36" s="2">
        <f t="shared" si="17"/>
        <v>0</v>
      </c>
      <c r="AC36" s="2">
        <f t="shared" si="18"/>
        <v>0</v>
      </c>
      <c r="AD36" s="2">
        <f t="shared" si="19"/>
        <v>0</v>
      </c>
      <c r="AE36" s="5">
        <f t="shared" si="20"/>
        <v>0</v>
      </c>
      <c r="AG36" s="1">
        <f t="shared" si="1"/>
        <v>0</v>
      </c>
      <c r="AH36" s="38">
        <f t="shared" si="12"/>
        <v>0</v>
      </c>
      <c r="AI36" s="38">
        <f t="shared" si="10"/>
        <v>0</v>
      </c>
    </row>
    <row r="37" spans="3:35" ht="15.75">
      <c r="C37" s="1"/>
      <c r="D37" s="23">
        <v>0</v>
      </c>
      <c r="E37" s="23">
        <v>0</v>
      </c>
      <c r="J37" s="30">
        <f ca="1" t="shared" si="0"/>
        <v>0</v>
      </c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X37" s="2">
        <f t="shared" si="13"/>
        <v>0</v>
      </c>
      <c r="Y37" s="2">
        <f t="shared" si="14"/>
        <v>0</v>
      </c>
      <c r="Z37" s="2">
        <f t="shared" si="15"/>
        <v>0</v>
      </c>
      <c r="AA37" s="2">
        <f t="shared" si="16"/>
        <v>0</v>
      </c>
      <c r="AB37" s="2">
        <f t="shared" si="17"/>
        <v>0</v>
      </c>
      <c r="AC37" s="2">
        <f t="shared" si="18"/>
        <v>0</v>
      </c>
      <c r="AD37" s="2">
        <f t="shared" si="19"/>
        <v>0</v>
      </c>
      <c r="AE37" s="5">
        <f t="shared" si="20"/>
        <v>0</v>
      </c>
      <c r="AG37" s="1">
        <f t="shared" si="1"/>
        <v>0</v>
      </c>
      <c r="AH37" s="38">
        <f t="shared" si="12"/>
        <v>0</v>
      </c>
      <c r="AI37" s="38">
        <f t="shared" si="10"/>
        <v>0</v>
      </c>
    </row>
    <row r="38" spans="3:35" ht="15.75">
      <c r="C38" s="1"/>
      <c r="D38" s="23">
        <v>0</v>
      </c>
      <c r="E38" s="23">
        <v>0</v>
      </c>
      <c r="J38" s="30">
        <f ca="1" t="shared" si="0"/>
        <v>0</v>
      </c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X38" s="2">
        <f t="shared" si="13"/>
        <v>0</v>
      </c>
      <c r="Y38" s="2">
        <f t="shared" si="14"/>
        <v>0</v>
      </c>
      <c r="Z38" s="2">
        <f t="shared" si="15"/>
        <v>0</v>
      </c>
      <c r="AA38" s="2">
        <f t="shared" si="16"/>
        <v>0</v>
      </c>
      <c r="AB38" s="2">
        <f t="shared" si="17"/>
        <v>0</v>
      </c>
      <c r="AC38" s="2">
        <f t="shared" si="18"/>
        <v>0</v>
      </c>
      <c r="AD38" s="2">
        <f t="shared" si="19"/>
        <v>0</v>
      </c>
      <c r="AE38" s="5">
        <f t="shared" si="20"/>
        <v>0</v>
      </c>
      <c r="AG38" s="1">
        <f t="shared" si="1"/>
        <v>0</v>
      </c>
      <c r="AH38" s="38">
        <f t="shared" si="12"/>
        <v>0</v>
      </c>
      <c r="AI38" s="38">
        <f t="shared" si="10"/>
        <v>0</v>
      </c>
    </row>
    <row r="39" spans="3:35" ht="15.75">
      <c r="C39" s="1"/>
      <c r="D39" s="23">
        <v>0</v>
      </c>
      <c r="E39" s="23">
        <v>0</v>
      </c>
      <c r="J39" s="30">
        <f ca="1" t="shared" si="0"/>
        <v>0</v>
      </c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X39" s="2">
        <f t="shared" si="13"/>
        <v>0</v>
      </c>
      <c r="Y39" s="2">
        <f t="shared" si="14"/>
        <v>0</v>
      </c>
      <c r="Z39" s="2">
        <f t="shared" si="15"/>
        <v>0</v>
      </c>
      <c r="AA39" s="2">
        <f t="shared" si="16"/>
        <v>0</v>
      </c>
      <c r="AB39" s="2">
        <f t="shared" si="17"/>
        <v>0</v>
      </c>
      <c r="AC39" s="2">
        <f t="shared" si="18"/>
        <v>0</v>
      </c>
      <c r="AD39" s="2">
        <f t="shared" si="19"/>
        <v>0</v>
      </c>
      <c r="AE39" s="5">
        <f t="shared" si="20"/>
        <v>0</v>
      </c>
      <c r="AG39" s="1">
        <f t="shared" si="1"/>
        <v>0</v>
      </c>
      <c r="AH39" s="38">
        <f t="shared" si="12"/>
        <v>0</v>
      </c>
      <c r="AI39" s="38">
        <f t="shared" si="10"/>
        <v>0</v>
      </c>
    </row>
    <row r="40" spans="3:35" ht="15.75">
      <c r="C40" s="1"/>
      <c r="D40" s="23">
        <v>0</v>
      </c>
      <c r="E40" s="23">
        <v>0</v>
      </c>
      <c r="J40" s="30">
        <f ca="1" t="shared" si="0"/>
        <v>0</v>
      </c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X40" s="2">
        <f t="shared" si="13"/>
        <v>0</v>
      </c>
      <c r="Y40" s="2">
        <f t="shared" si="14"/>
        <v>0</v>
      </c>
      <c r="Z40" s="2">
        <f t="shared" si="15"/>
        <v>0</v>
      </c>
      <c r="AA40" s="2">
        <f t="shared" si="16"/>
        <v>0</v>
      </c>
      <c r="AB40" s="2">
        <f t="shared" si="17"/>
        <v>0</v>
      </c>
      <c r="AC40" s="2">
        <f t="shared" si="18"/>
        <v>0</v>
      </c>
      <c r="AD40" s="2">
        <f t="shared" si="19"/>
        <v>0</v>
      </c>
      <c r="AE40" s="5">
        <f t="shared" si="20"/>
        <v>0</v>
      </c>
      <c r="AG40" s="1">
        <f t="shared" si="1"/>
        <v>0</v>
      </c>
      <c r="AH40" s="38">
        <f t="shared" si="12"/>
        <v>0</v>
      </c>
      <c r="AI40" s="38">
        <f t="shared" si="10"/>
        <v>0</v>
      </c>
    </row>
    <row r="41" spans="3:35" ht="15.75">
      <c r="C41" s="1"/>
      <c r="D41" s="23">
        <v>0</v>
      </c>
      <c r="E41" s="23">
        <v>0</v>
      </c>
      <c r="J41" s="30">
        <f ca="1" t="shared" si="0"/>
        <v>0</v>
      </c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X41" s="2">
        <f t="shared" si="13"/>
        <v>0</v>
      </c>
      <c r="Y41" s="2">
        <f t="shared" si="14"/>
        <v>0</v>
      </c>
      <c r="Z41" s="2">
        <f t="shared" si="15"/>
        <v>0</v>
      </c>
      <c r="AA41" s="2">
        <f t="shared" si="16"/>
        <v>0</v>
      </c>
      <c r="AB41" s="2">
        <f t="shared" si="17"/>
        <v>0</v>
      </c>
      <c r="AC41" s="2">
        <f t="shared" si="18"/>
        <v>0</v>
      </c>
      <c r="AD41" s="2">
        <f t="shared" si="19"/>
        <v>0</v>
      </c>
      <c r="AE41" s="5">
        <f t="shared" si="20"/>
        <v>0</v>
      </c>
      <c r="AG41" s="1">
        <f t="shared" si="1"/>
        <v>0</v>
      </c>
      <c r="AH41" s="38">
        <f t="shared" si="12"/>
        <v>0</v>
      </c>
      <c r="AI41" s="38">
        <f t="shared" si="10"/>
        <v>0</v>
      </c>
    </row>
    <row r="42" spans="3:35" ht="15.75">
      <c r="C42" s="1"/>
      <c r="D42" s="23">
        <v>0</v>
      </c>
      <c r="E42" s="23">
        <v>0</v>
      </c>
      <c r="J42" s="30">
        <f ca="1" t="shared" si="0"/>
        <v>0</v>
      </c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X42" s="2">
        <f t="shared" si="13"/>
        <v>0</v>
      </c>
      <c r="Y42" s="2">
        <f t="shared" si="14"/>
        <v>0</v>
      </c>
      <c r="Z42" s="2">
        <f t="shared" si="15"/>
        <v>0</v>
      </c>
      <c r="AA42" s="2">
        <f t="shared" si="16"/>
        <v>0</v>
      </c>
      <c r="AB42" s="2">
        <f t="shared" si="17"/>
        <v>0</v>
      </c>
      <c r="AC42" s="2">
        <f t="shared" si="18"/>
        <v>0</v>
      </c>
      <c r="AD42" s="2">
        <f t="shared" si="19"/>
        <v>0</v>
      </c>
      <c r="AE42" s="5">
        <f t="shared" si="20"/>
        <v>0</v>
      </c>
      <c r="AG42" s="1">
        <f t="shared" si="1"/>
        <v>0</v>
      </c>
      <c r="AH42" s="38">
        <f t="shared" si="12"/>
        <v>0</v>
      </c>
      <c r="AI42" s="38">
        <f t="shared" si="10"/>
        <v>0</v>
      </c>
    </row>
    <row r="43" spans="3:35" ht="15.75">
      <c r="C43" s="1"/>
      <c r="D43" s="23">
        <v>0</v>
      </c>
      <c r="E43" s="23">
        <v>0</v>
      </c>
      <c r="J43" s="30">
        <f ca="1" t="shared" si="0"/>
        <v>0</v>
      </c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X43" s="2">
        <f t="shared" si="13"/>
        <v>0</v>
      </c>
      <c r="Y43" s="2">
        <f t="shared" si="14"/>
        <v>0</v>
      </c>
      <c r="Z43" s="2">
        <f t="shared" si="15"/>
        <v>0</v>
      </c>
      <c r="AA43" s="2">
        <f t="shared" si="16"/>
        <v>0</v>
      </c>
      <c r="AB43" s="2">
        <f t="shared" si="17"/>
        <v>0</v>
      </c>
      <c r="AC43" s="2">
        <f t="shared" si="18"/>
        <v>0</v>
      </c>
      <c r="AD43" s="2">
        <f t="shared" si="19"/>
        <v>0</v>
      </c>
      <c r="AE43" s="5">
        <f t="shared" si="20"/>
        <v>0</v>
      </c>
      <c r="AG43" s="1">
        <f t="shared" si="1"/>
        <v>0</v>
      </c>
      <c r="AH43" s="38">
        <f t="shared" si="12"/>
        <v>0</v>
      </c>
      <c r="AI43" s="38">
        <f t="shared" si="10"/>
        <v>0</v>
      </c>
    </row>
    <row r="44" spans="3:35" ht="15.75">
      <c r="C44" s="1"/>
      <c r="D44" s="23">
        <v>0</v>
      </c>
      <c r="E44" s="23">
        <v>0</v>
      </c>
      <c r="J44" s="30">
        <f ca="1" t="shared" si="0"/>
        <v>0</v>
      </c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X44" s="2">
        <f t="shared" si="13"/>
        <v>0</v>
      </c>
      <c r="Y44" s="2">
        <f t="shared" si="14"/>
        <v>0</v>
      </c>
      <c r="Z44" s="2">
        <f t="shared" si="15"/>
        <v>0</v>
      </c>
      <c r="AA44" s="2">
        <f t="shared" si="16"/>
        <v>0</v>
      </c>
      <c r="AB44" s="2">
        <f t="shared" si="17"/>
        <v>0</v>
      </c>
      <c r="AC44" s="2">
        <f t="shared" si="18"/>
        <v>0</v>
      </c>
      <c r="AD44" s="2">
        <f t="shared" si="19"/>
        <v>0</v>
      </c>
      <c r="AE44" s="5">
        <f t="shared" si="20"/>
        <v>0</v>
      </c>
      <c r="AG44" s="1">
        <f t="shared" si="1"/>
        <v>0</v>
      </c>
      <c r="AH44" s="38">
        <f t="shared" si="12"/>
        <v>0</v>
      </c>
      <c r="AI44" s="38">
        <f t="shared" si="10"/>
        <v>0</v>
      </c>
    </row>
    <row r="45" spans="3:35" ht="15.75">
      <c r="C45" s="1"/>
      <c r="D45" s="23">
        <v>0</v>
      </c>
      <c r="E45" s="23">
        <v>0</v>
      </c>
      <c r="J45" s="30">
        <f ca="1" t="shared" si="0"/>
        <v>0</v>
      </c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X45" s="2">
        <f t="shared" si="13"/>
        <v>0</v>
      </c>
      <c r="Y45" s="2">
        <f t="shared" si="14"/>
        <v>0</v>
      </c>
      <c r="Z45" s="2">
        <f t="shared" si="15"/>
        <v>0</v>
      </c>
      <c r="AA45" s="2">
        <f t="shared" si="16"/>
        <v>0</v>
      </c>
      <c r="AB45" s="2">
        <f t="shared" si="17"/>
        <v>0</v>
      </c>
      <c r="AC45" s="2">
        <f t="shared" si="18"/>
        <v>0</v>
      </c>
      <c r="AD45" s="2">
        <f t="shared" si="19"/>
        <v>0</v>
      </c>
      <c r="AE45" s="5">
        <f t="shared" si="20"/>
        <v>0</v>
      </c>
      <c r="AG45" s="1">
        <f t="shared" si="1"/>
        <v>0</v>
      </c>
      <c r="AH45" s="38">
        <f t="shared" si="12"/>
        <v>0</v>
      </c>
      <c r="AI45" s="38">
        <f t="shared" si="10"/>
        <v>0</v>
      </c>
    </row>
    <row r="46" spans="3:35" ht="15.75">
      <c r="C46" s="1"/>
      <c r="D46" s="23"/>
      <c r="E46" s="23"/>
      <c r="J46" s="30">
        <f ca="1" t="shared" si="0"/>
        <v>0</v>
      </c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X46" s="2">
        <f t="shared" si="13"/>
        <v>0</v>
      </c>
      <c r="Y46" s="2">
        <f t="shared" si="14"/>
        <v>0</v>
      </c>
      <c r="Z46" s="2">
        <f t="shared" si="15"/>
        <v>0</v>
      </c>
      <c r="AA46" s="2">
        <f t="shared" si="16"/>
        <v>0</v>
      </c>
      <c r="AB46" s="2">
        <f t="shared" si="17"/>
        <v>0</v>
      </c>
      <c r="AC46" s="2">
        <f t="shared" si="18"/>
        <v>0</v>
      </c>
      <c r="AD46" s="2">
        <f t="shared" si="19"/>
        <v>0</v>
      </c>
      <c r="AE46" s="5">
        <f t="shared" si="20"/>
        <v>0</v>
      </c>
      <c r="AG46" s="1">
        <f t="shared" si="1"/>
        <v>0</v>
      </c>
      <c r="AH46" s="38">
        <f t="shared" si="12"/>
        <v>0</v>
      </c>
      <c r="AI46" s="38">
        <f t="shared" si="10"/>
        <v>0</v>
      </c>
    </row>
    <row r="47" spans="3:22" ht="15.75">
      <c r="C47" s="1" t="s">
        <v>51</v>
      </c>
      <c r="D47" s="23">
        <v>85.03472744063875</v>
      </c>
      <c r="E47" s="23">
        <v>40.51012299001978</v>
      </c>
      <c r="J47" s="30">
        <f ca="1" t="shared" si="0"/>
        <v>81.35599642928608</v>
      </c>
      <c r="L47" s="39">
        <v>81.35599642928608</v>
      </c>
      <c r="M47" s="39">
        <v>78.37206609026245</v>
      </c>
      <c r="N47" s="39">
        <v>63.81918589736489</v>
      </c>
      <c r="O47" s="39">
        <v>60.765868625627284</v>
      </c>
      <c r="P47" s="39">
        <v>67.68062089257424</v>
      </c>
      <c r="Q47" s="39">
        <v>60.268357045383645</v>
      </c>
      <c r="R47" s="39">
        <v>67.52776904294332</v>
      </c>
      <c r="S47" s="39">
        <v>78.11554334817097</v>
      </c>
      <c r="T47" s="39">
        <v>65.15352615155986</v>
      </c>
      <c r="U47" s="39">
        <v>60.947291577745155</v>
      </c>
      <c r="V47" s="39"/>
    </row>
    <row r="48" spans="3:35" ht="15.75">
      <c r="C48" s="1"/>
      <c r="D48" s="23"/>
      <c r="E48" s="23"/>
      <c r="J48" s="30">
        <f ca="1" t="shared" si="0"/>
        <v>0</v>
      </c>
      <c r="L48" s="39"/>
      <c r="M48" s="39"/>
      <c r="N48" s="40"/>
      <c r="O48" s="40"/>
      <c r="P48" s="40"/>
      <c r="Q48" s="40"/>
      <c r="R48" s="40"/>
      <c r="S48" s="40"/>
      <c r="T48" s="40"/>
      <c r="U48" s="39"/>
      <c r="V48" s="40"/>
      <c r="AG48" s="1" t="s">
        <v>75</v>
      </c>
      <c r="AH48" s="38">
        <f>SUM(AH30:AH46)</f>
        <v>81.35599642928608</v>
      </c>
      <c r="AI48" s="38">
        <f>SUM(AI30:AI46)</f>
        <v>85.03472744063875</v>
      </c>
    </row>
    <row r="49" spans="3:22" ht="15.75">
      <c r="C49" s="1" t="s">
        <v>52</v>
      </c>
      <c r="D49" s="23">
        <v>100</v>
      </c>
      <c r="E49" s="23">
        <v>100</v>
      </c>
      <c r="J49" s="30">
        <f ca="1" t="shared" si="0"/>
        <v>98.75632236143537</v>
      </c>
      <c r="L49" s="39">
        <v>98.75632236143537</v>
      </c>
      <c r="M49" s="39">
        <v>99.36457147697594</v>
      </c>
      <c r="N49" s="39">
        <v>99.48567919025464</v>
      </c>
      <c r="O49" s="39">
        <v>100.86760655658485</v>
      </c>
      <c r="P49" s="39">
        <v>98.65478465025593</v>
      </c>
      <c r="Q49" s="39">
        <v>97.63284926413398</v>
      </c>
      <c r="R49" s="39">
        <v>100.08378723157158</v>
      </c>
      <c r="S49" s="39">
        <v>99.21554334817097</v>
      </c>
      <c r="T49" s="39">
        <v>99.13912888966087</v>
      </c>
      <c r="U49" s="39">
        <v>99.1310350349891</v>
      </c>
      <c r="V49" s="39"/>
    </row>
    <row r="50" spans="4:35" ht="15.75">
      <c r="D50" s="23"/>
      <c r="E50" s="23"/>
      <c r="J50" s="30">
        <f ca="1" t="shared" si="0"/>
        <v>0</v>
      </c>
      <c r="L50" s="39"/>
      <c r="M50" s="39"/>
      <c r="N50" s="43"/>
      <c r="O50" s="43"/>
      <c r="P50" s="43"/>
      <c r="Q50" s="43"/>
      <c r="R50" s="43"/>
      <c r="S50" s="43"/>
      <c r="T50" s="43"/>
      <c r="U50" s="39"/>
      <c r="V50" s="43"/>
      <c r="AG50" t="s">
        <v>76</v>
      </c>
      <c r="AH50" s="38">
        <f>AH48+AH27</f>
        <v>98.75632236143537</v>
      </c>
      <c r="AI50" s="38">
        <f>AI48+AI27</f>
        <v>100</v>
      </c>
    </row>
    <row r="51" spans="4:22" ht="15.75">
      <c r="D51" s="23"/>
      <c r="E51" s="23"/>
      <c r="J51" s="30">
        <f ca="1" t="shared" si="0"/>
        <v>0</v>
      </c>
      <c r="L51" s="39"/>
      <c r="M51" s="39"/>
      <c r="N51" s="43"/>
      <c r="O51" s="43"/>
      <c r="P51" s="43"/>
      <c r="Q51" s="43"/>
      <c r="R51" s="43"/>
      <c r="S51" s="43"/>
      <c r="T51" s="43"/>
      <c r="U51" s="39"/>
      <c r="V51" s="43"/>
    </row>
    <row r="52" spans="3:22" ht="15.75">
      <c r="C52" t="s">
        <v>53</v>
      </c>
      <c r="D52" s="24">
        <v>0.131004556568182</v>
      </c>
      <c r="E52" s="24">
        <v>0.08630503193581944</v>
      </c>
      <c r="J52" s="30">
        <f ca="1" t="shared" si="0"/>
        <v>0.10619448526740982</v>
      </c>
      <c r="L52" s="43">
        <v>0.10619448526740982</v>
      </c>
      <c r="M52" s="43">
        <v>0.08820781785532357</v>
      </c>
      <c r="N52" s="43">
        <v>0.07711712913894733</v>
      </c>
      <c r="O52" s="43">
        <v>0.09833407375113866</v>
      </c>
      <c r="P52" s="43">
        <v>0.07910089119675577</v>
      </c>
      <c r="Q52" s="43">
        <v>0.10470444851954715</v>
      </c>
      <c r="R52" s="43">
        <v>0.10236694169854221</v>
      </c>
      <c r="S52" s="43">
        <v>0.09067910066634446</v>
      </c>
      <c r="T52" s="43">
        <v>0.10161051223617323</v>
      </c>
      <c r="U52" s="43">
        <v>0.09196948662536186</v>
      </c>
      <c r="V52" s="43"/>
    </row>
    <row r="53" spans="3:22" ht="15.75">
      <c r="C53" t="s">
        <v>54</v>
      </c>
      <c r="D53" s="24">
        <v>0.0550447285411068</v>
      </c>
      <c r="E53" s="24">
        <v>0.043524513546509255</v>
      </c>
      <c r="J53" s="30">
        <f ca="1" t="shared" si="0"/>
        <v>0.06021103121346692</v>
      </c>
      <c r="L53" s="43">
        <v>0.06021103121346692</v>
      </c>
      <c r="M53" s="43">
        <v>0.05299295226517129</v>
      </c>
      <c r="N53" s="43">
        <v>0.03864188212789575</v>
      </c>
      <c r="O53" s="43">
        <v>0.05567490905317938</v>
      </c>
      <c r="P53" s="43">
        <v>0.043930132890227465</v>
      </c>
      <c r="Q53" s="43">
        <v>0.05593203173308921</v>
      </c>
      <c r="R53" s="43">
        <v>0.06884354530833196</v>
      </c>
      <c r="S53" s="43">
        <v>0.05616512741603721</v>
      </c>
      <c r="T53" s="43">
        <v>0.05120057975177054</v>
      </c>
      <c r="U53" s="43">
        <v>0.04512487933745722</v>
      </c>
      <c r="V53" s="43"/>
    </row>
    <row r="54" spans="3:22" ht="15.75">
      <c r="C54" t="s">
        <v>55</v>
      </c>
      <c r="D54" s="23">
        <v>1</v>
      </c>
      <c r="E54" s="23">
        <v>1</v>
      </c>
      <c r="J54" s="30">
        <f ca="1" t="shared" si="0"/>
        <v>1</v>
      </c>
      <c r="L54" s="39">
        <v>1</v>
      </c>
      <c r="M54" s="39">
        <v>1</v>
      </c>
      <c r="N54" s="39">
        <v>1</v>
      </c>
      <c r="O54" s="39">
        <v>1</v>
      </c>
      <c r="P54" s="39">
        <v>1</v>
      </c>
      <c r="Q54" s="39">
        <v>1</v>
      </c>
      <c r="R54" s="39">
        <v>1</v>
      </c>
      <c r="S54" s="39">
        <v>1</v>
      </c>
      <c r="T54" s="39">
        <v>1</v>
      </c>
      <c r="U54" s="39">
        <v>1</v>
      </c>
      <c r="V54" s="39"/>
    </row>
    <row r="55" spans="4:22" ht="15.75">
      <c r="D55" s="23"/>
      <c r="E55" s="23"/>
      <c r="J55" s="30">
        <f ca="1" t="shared" si="0"/>
        <v>0</v>
      </c>
      <c r="L55" s="39"/>
      <c r="M55" s="39"/>
      <c r="N55" s="40"/>
      <c r="O55" s="40"/>
      <c r="P55" s="40"/>
      <c r="Q55" s="40"/>
      <c r="R55" s="40"/>
      <c r="S55" s="40"/>
      <c r="T55" s="40"/>
      <c r="U55" s="39"/>
      <c r="V55" s="40"/>
    </row>
    <row r="56" spans="4:22" ht="15.75">
      <c r="D56" s="23">
        <v>1682.315639905028</v>
      </c>
      <c r="E56" s="23">
        <v>1977.280645627369</v>
      </c>
      <c r="J56" s="30">
        <f ca="1" t="shared" si="0"/>
        <v>1827.836612977729</v>
      </c>
      <c r="L56" s="39">
        <v>1827.836612977729</v>
      </c>
      <c r="M56" s="39">
        <v>1819.0781438110323</v>
      </c>
      <c r="N56" s="40">
        <v>1908.3299398788533</v>
      </c>
      <c r="O56" s="40">
        <v>1689.4411000473885</v>
      </c>
      <c r="P56" s="40">
        <v>1765.066700718612</v>
      </c>
      <c r="Q56" s="40">
        <v>1706.1795476305886</v>
      </c>
      <c r="R56" s="40">
        <v>1738.419415352233</v>
      </c>
      <c r="S56" s="40">
        <v>1822.1663992863687</v>
      </c>
      <c r="T56" s="40">
        <v>1799.9433920718177</v>
      </c>
      <c r="U56" s="39">
        <v>1752.44042211858</v>
      </c>
      <c r="V56" s="40"/>
    </row>
    <row r="57" spans="13:22" ht="15.75">
      <c r="M57" s="41"/>
      <c r="T57" s="41">
        <v>427.17059599770334</v>
      </c>
      <c r="U57" s="39">
        <v>410.4543358812648</v>
      </c>
      <c r="V57" s="40"/>
    </row>
    <row r="58" spans="13:22" ht="15.75">
      <c r="M58" s="41"/>
      <c r="U58" s="39"/>
      <c r="V58" s="40"/>
    </row>
    <row r="59" spans="13:22" ht="15.75">
      <c r="M59" s="41"/>
      <c r="U59" s="39"/>
      <c r="V59" s="40"/>
    </row>
    <row r="60" spans="13:22" ht="15.75">
      <c r="M60" s="41"/>
      <c r="U60" s="39"/>
      <c r="V60" s="40"/>
    </row>
    <row r="61" spans="13:22" ht="15.75">
      <c r="M61" s="41"/>
      <c r="U61" s="39"/>
      <c r="V61" s="40"/>
    </row>
    <row r="62" spans="13:22" ht="15.75">
      <c r="M62" s="41"/>
      <c r="U62" s="39"/>
      <c r="V62" s="40"/>
    </row>
    <row r="63" spans="13:22" ht="15.75">
      <c r="M63" s="41"/>
      <c r="U63" s="39"/>
      <c r="V63" s="40"/>
    </row>
    <row r="64" spans="13:22" ht="15.75">
      <c r="M64" s="41"/>
      <c r="U64" s="39"/>
      <c r="V64" s="40"/>
    </row>
    <row r="65" spans="10:22" ht="15.75">
      <c r="J65" s="35"/>
      <c r="L65" s="44"/>
      <c r="M65" s="41"/>
      <c r="U65" s="39"/>
      <c r="V65" s="40"/>
    </row>
    <row r="66" spans="10:22" ht="15.75">
      <c r="J66" s="35"/>
      <c r="L66" s="44"/>
      <c r="M66" s="41"/>
      <c r="U66" s="39"/>
      <c r="V66" s="40"/>
    </row>
    <row r="67" spans="10:22" ht="15.75">
      <c r="J67" s="35"/>
      <c r="L67" s="44"/>
      <c r="U67" s="39"/>
      <c r="V67" s="40"/>
    </row>
    <row r="68" spans="10:22" ht="15.75">
      <c r="J68" s="35"/>
      <c r="L68" s="44"/>
      <c r="U68" s="39"/>
      <c r="V68" s="40"/>
    </row>
    <row r="69" spans="10:22" ht="15.75">
      <c r="J69" s="35"/>
      <c r="L69" s="44"/>
      <c r="U69" s="39"/>
      <c r="V69" s="40"/>
    </row>
    <row r="70" spans="10:22" ht="15.75">
      <c r="J70" s="35"/>
      <c r="L70" s="44"/>
      <c r="U70" s="39"/>
      <c r="V70" s="40"/>
    </row>
    <row r="71" spans="21:22" ht="15.75">
      <c r="U71" s="39"/>
      <c r="V71" s="40"/>
    </row>
    <row r="72" spans="21:22" ht="15.75">
      <c r="U72" s="39"/>
      <c r="V72" s="40"/>
    </row>
    <row r="73" spans="21:22" ht="15.75">
      <c r="U73" s="39"/>
      <c r="V73" s="40"/>
    </row>
    <row r="74" spans="21:22" ht="15.75">
      <c r="U74" s="39"/>
      <c r="V74" s="40"/>
    </row>
    <row r="75" spans="21:22" ht="15.75">
      <c r="U75" s="39"/>
      <c r="V75" s="40"/>
    </row>
    <row r="76" spans="21:22" ht="15.75">
      <c r="U76" s="39"/>
      <c r="V76" s="40"/>
    </row>
    <row r="77" spans="21:22" ht="15.75">
      <c r="U77" s="39"/>
      <c r="V77" s="40"/>
    </row>
    <row r="78" spans="21:22" ht="15.75">
      <c r="U78" s="39"/>
      <c r="V78" s="40"/>
    </row>
    <row r="79" spans="21:22" ht="15.75">
      <c r="U79" s="39"/>
      <c r="V79" s="40"/>
    </row>
    <row r="80" spans="21:22" ht="15.75">
      <c r="U80" s="39"/>
      <c r="V80" s="40"/>
    </row>
    <row r="81" spans="21:22" ht="15.75">
      <c r="U81" s="39"/>
      <c r="V81" s="40"/>
    </row>
    <row r="82" spans="21:22" ht="15.75">
      <c r="U82" s="39"/>
      <c r="V82" s="40"/>
    </row>
    <row r="83" spans="21:22" ht="15.75">
      <c r="U83" s="39"/>
      <c r="V83" s="40"/>
    </row>
    <row r="84" spans="21:22" ht="15.75">
      <c r="U84" s="39"/>
      <c r="V84" s="40"/>
    </row>
    <row r="85" spans="21:22" ht="15.75">
      <c r="U85" s="39"/>
      <c r="V85" s="40"/>
    </row>
    <row r="86" spans="21:22" ht="15.75">
      <c r="U86" s="39"/>
      <c r="V86" s="40"/>
    </row>
    <row r="87" spans="21:22" ht="15.75">
      <c r="U87" s="39"/>
      <c r="V87" s="40"/>
    </row>
    <row r="88" spans="21:22" ht="15.75">
      <c r="U88" s="39"/>
      <c r="V88" s="40"/>
    </row>
    <row r="89" spans="21:22" ht="15.75">
      <c r="U89" s="39"/>
      <c r="V89" s="40"/>
    </row>
    <row r="90" spans="21:22" ht="15.75">
      <c r="U90" s="39"/>
      <c r="V90" s="40"/>
    </row>
    <row r="91" spans="21:22" ht="15.75">
      <c r="U91" s="39"/>
      <c r="V91" s="40"/>
    </row>
    <row r="92" spans="21:22" ht="15.75">
      <c r="U92" s="39"/>
      <c r="V92" s="40"/>
    </row>
    <row r="93" spans="21:22" ht="15.75">
      <c r="U93" s="39"/>
      <c r="V93" s="40"/>
    </row>
    <row r="94" spans="21:22" ht="15.75">
      <c r="U94" s="39"/>
      <c r="V94" s="40"/>
    </row>
    <row r="95" spans="21:22" ht="15.75">
      <c r="U95" s="39"/>
      <c r="V95" s="40"/>
    </row>
    <row r="96" spans="21:22" ht="15.75">
      <c r="U96" s="39"/>
      <c r="V96" s="40"/>
    </row>
    <row r="97" spans="21:22" ht="15.75">
      <c r="U97" s="39"/>
      <c r="V97" s="40"/>
    </row>
    <row r="98" spans="21:22" ht="15.75">
      <c r="U98" s="39"/>
      <c r="V98" s="40"/>
    </row>
    <row r="99" spans="21:22" ht="15.75">
      <c r="U99" s="39"/>
      <c r="V99" s="40"/>
    </row>
    <row r="100" spans="21:22" ht="15.75">
      <c r="U100" s="39"/>
      <c r="V100" s="40"/>
    </row>
    <row r="101" spans="21:22" ht="15.75">
      <c r="U101" s="39"/>
      <c r="V101" s="40"/>
    </row>
    <row r="102" spans="21:22" ht="15.75">
      <c r="U102" s="39"/>
      <c r="V102" s="40"/>
    </row>
    <row r="103" spans="21:22" ht="15.75">
      <c r="U103" s="39"/>
      <c r="V103" s="40"/>
    </row>
    <row r="104" spans="21:22" ht="15.75">
      <c r="U104" s="39"/>
      <c r="V104" s="40"/>
    </row>
    <row r="105" spans="21:22" ht="15.75">
      <c r="U105" s="39"/>
      <c r="V105" s="40"/>
    </row>
    <row r="106" spans="21:22" ht="15.75">
      <c r="U106" s="39"/>
      <c r="V106" s="40"/>
    </row>
    <row r="107" spans="21:22" ht="15.75">
      <c r="U107" s="39"/>
      <c r="V107" s="40"/>
    </row>
    <row r="108" spans="21:22" ht="15.75">
      <c r="U108" s="39"/>
      <c r="V108" s="40"/>
    </row>
    <row r="109" spans="21:22" ht="15.75">
      <c r="U109" s="39"/>
      <c r="V109" s="40"/>
    </row>
    <row r="110" spans="21:22" ht="15.75">
      <c r="U110" s="39"/>
      <c r="V110" s="40"/>
    </row>
    <row r="111" spans="21:22" ht="15.75">
      <c r="U111" s="39"/>
      <c r="V111" s="40"/>
    </row>
    <row r="112" spans="21:22" ht="15.75">
      <c r="U112" s="39"/>
      <c r="V112" s="40"/>
    </row>
    <row r="113" spans="21:22" ht="15.75">
      <c r="U113" s="39"/>
      <c r="V113" s="40"/>
    </row>
    <row r="114" spans="21:22" ht="15.75">
      <c r="U114" s="39"/>
      <c r="V114" s="40"/>
    </row>
    <row r="115" spans="21:22" ht="15.75">
      <c r="U115" s="39"/>
      <c r="V115" s="40"/>
    </row>
    <row r="116" spans="21:22" ht="15.75">
      <c r="U116" s="39"/>
      <c r="V116" s="40"/>
    </row>
    <row r="117" spans="21:22" ht="15.75">
      <c r="U117" s="39"/>
      <c r="V117" s="40"/>
    </row>
    <row r="118" spans="21:22" ht="15.75">
      <c r="U118" s="39"/>
      <c r="V118" s="40"/>
    </row>
    <row r="119" spans="21:22" ht="15.75">
      <c r="U119" s="39"/>
      <c r="V119" s="40"/>
    </row>
    <row r="120" spans="21:22" ht="15.75">
      <c r="U120" s="39"/>
      <c r="V120" s="40"/>
    </row>
    <row r="121" spans="21:22" ht="15.75">
      <c r="U121" s="39"/>
      <c r="V121" s="40"/>
    </row>
    <row r="122" spans="21:22" ht="15.75">
      <c r="U122" s="39"/>
      <c r="V122" s="40"/>
    </row>
    <row r="123" spans="21:22" ht="15.75">
      <c r="U123" s="39"/>
      <c r="V123" s="40"/>
    </row>
    <row r="124" spans="21:22" ht="15.75">
      <c r="U124" s="39"/>
      <c r="V124" s="40"/>
    </row>
    <row r="125" spans="21:22" ht="15.75">
      <c r="U125" s="39"/>
      <c r="V125" s="40"/>
    </row>
    <row r="126" spans="21:22" ht="15.75">
      <c r="U126" s="39"/>
      <c r="V126" s="40"/>
    </row>
    <row r="127" spans="21:22" ht="15.75">
      <c r="U127" s="39"/>
      <c r="V127" s="40"/>
    </row>
    <row r="128" spans="21:22" ht="15.75">
      <c r="U128" s="39"/>
      <c r="V128" s="40"/>
    </row>
    <row r="129" spans="21:22" ht="15.75">
      <c r="U129" s="39"/>
      <c r="V129" s="40"/>
    </row>
    <row r="130" spans="21:22" ht="15.75">
      <c r="U130" s="39"/>
      <c r="V130" s="40"/>
    </row>
    <row r="131" spans="21:22" ht="15.75">
      <c r="U131" s="39"/>
      <c r="V131" s="40"/>
    </row>
    <row r="132" spans="21:22" ht="15.75">
      <c r="U132" s="39"/>
      <c r="V132" s="40"/>
    </row>
    <row r="133" spans="21:22" ht="15.75">
      <c r="U133" s="39"/>
      <c r="V133" s="40"/>
    </row>
    <row r="134" spans="21:22" ht="15.75">
      <c r="U134" s="39"/>
      <c r="V134" s="40"/>
    </row>
    <row r="223" ht="12.75">
      <c r="A223">
        <v>0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34"/>
  <sheetViews>
    <sheetView workbookViewId="0" topLeftCell="E1">
      <selection activeCell="U1" sqref="U1:U16384"/>
    </sheetView>
  </sheetViews>
  <sheetFormatPr defaultColWidth="11.00390625" defaultRowHeight="12"/>
  <cols>
    <col min="1" max="1" width="14.875" style="34" customWidth="1"/>
    <col min="2" max="2" width="10.875" style="36" customWidth="1"/>
    <col min="3" max="11" width="10.875" style="34" customWidth="1"/>
    <col min="13" max="13" width="17.50390625" style="25" customWidth="1"/>
    <col min="14" max="14" width="10.875" style="25" customWidth="1"/>
    <col min="15" max="15" width="15.875" style="25" customWidth="1"/>
    <col min="16" max="16" width="13.125" style="25" customWidth="1"/>
    <col min="17" max="19" width="10.875" style="25" customWidth="1"/>
    <col min="21" max="25" width="10.875" style="29" customWidth="1"/>
  </cols>
  <sheetData>
    <row r="1" spans="1:25" ht="15.75">
      <c r="A1" s="30" t="s">
        <v>8</v>
      </c>
      <c r="B1" s="30" t="s">
        <v>9</v>
      </c>
      <c r="C1" s="31" t="s">
        <v>10</v>
      </c>
      <c r="D1" s="31" t="s">
        <v>11</v>
      </c>
      <c r="E1" s="31" t="s">
        <v>12</v>
      </c>
      <c r="F1" s="31" t="s">
        <v>13</v>
      </c>
      <c r="G1" s="31" t="s">
        <v>14</v>
      </c>
      <c r="H1" s="31" t="s">
        <v>15</v>
      </c>
      <c r="I1" s="31" t="s">
        <v>16</v>
      </c>
      <c r="J1" s="30" t="s">
        <v>17</v>
      </c>
      <c r="K1" s="31" t="s">
        <v>18</v>
      </c>
      <c r="M1" s="22" t="s">
        <v>56</v>
      </c>
      <c r="N1" s="23" t="s">
        <v>57</v>
      </c>
      <c r="O1" s="22" t="s">
        <v>58</v>
      </c>
      <c r="P1" s="23" t="s">
        <v>59</v>
      </c>
      <c r="Q1" s="23" t="s">
        <v>60</v>
      </c>
      <c r="R1" s="22" t="s">
        <v>61</v>
      </c>
      <c r="S1" s="23" t="s">
        <v>3</v>
      </c>
      <c r="U1" s="26" t="s">
        <v>4</v>
      </c>
      <c r="V1" s="27" t="s">
        <v>62</v>
      </c>
      <c r="W1" s="26" t="s">
        <v>5</v>
      </c>
      <c r="X1" s="27" t="s">
        <v>6</v>
      </c>
      <c r="Y1" s="27" t="s">
        <v>7</v>
      </c>
    </row>
    <row r="2" spans="1:25" ht="15.75">
      <c r="A2" s="30"/>
      <c r="B2" s="30"/>
      <c r="C2" s="31"/>
      <c r="D2" s="31"/>
      <c r="E2" s="31"/>
      <c r="F2" s="31"/>
      <c r="G2" s="31"/>
      <c r="H2" s="31"/>
      <c r="I2" s="31"/>
      <c r="J2" s="30"/>
      <c r="K2" s="31"/>
      <c r="M2" s="22"/>
      <c r="N2" s="23"/>
      <c r="O2" s="22"/>
      <c r="P2" s="23"/>
      <c r="Q2" s="23"/>
      <c r="R2" s="22"/>
      <c r="S2" s="23"/>
      <c r="U2" s="26"/>
      <c r="V2" s="27"/>
      <c r="W2" s="26"/>
      <c r="X2" s="27"/>
      <c r="Y2" s="27"/>
    </row>
    <row r="3" spans="1:25" ht="15.75">
      <c r="A3" s="30" t="s">
        <v>29</v>
      </c>
      <c r="B3" s="30" t="s">
        <v>29</v>
      </c>
      <c r="C3" s="31" t="s">
        <v>29</v>
      </c>
      <c r="D3" s="31" t="s">
        <v>29</v>
      </c>
      <c r="E3" s="31" t="s">
        <v>29</v>
      </c>
      <c r="F3" s="31" t="s">
        <v>29</v>
      </c>
      <c r="G3" s="31" t="s">
        <v>29</v>
      </c>
      <c r="H3" s="31" t="s">
        <v>29</v>
      </c>
      <c r="I3" s="31" t="s">
        <v>29</v>
      </c>
      <c r="J3" s="30" t="s">
        <v>29</v>
      </c>
      <c r="K3" s="31" t="s">
        <v>29</v>
      </c>
      <c r="M3" s="22" t="s">
        <v>29</v>
      </c>
      <c r="N3" s="23" t="s">
        <v>29</v>
      </c>
      <c r="O3" s="22" t="s">
        <v>29</v>
      </c>
      <c r="P3" s="23" t="s">
        <v>29</v>
      </c>
      <c r="Q3" s="23" t="s">
        <v>29</v>
      </c>
      <c r="R3" s="22" t="s">
        <v>29</v>
      </c>
      <c r="S3" s="23" t="s">
        <v>29</v>
      </c>
      <c r="U3" s="26" t="s">
        <v>29</v>
      </c>
      <c r="V3" s="27" t="s">
        <v>29</v>
      </c>
      <c r="W3" s="26" t="s">
        <v>29</v>
      </c>
      <c r="X3" s="27" t="s">
        <v>29</v>
      </c>
      <c r="Y3" s="27" t="s">
        <v>29</v>
      </c>
    </row>
    <row r="4" spans="1:25" ht="15.75">
      <c r="A4" s="30"/>
      <c r="B4" s="30"/>
      <c r="C4" s="31"/>
      <c r="D4" s="31"/>
      <c r="E4" s="31"/>
      <c r="F4" s="31"/>
      <c r="G4" s="31"/>
      <c r="H4" s="31"/>
      <c r="I4" s="31"/>
      <c r="J4" s="30"/>
      <c r="K4" s="31"/>
      <c r="M4" s="22"/>
      <c r="N4" s="23"/>
      <c r="O4" s="22"/>
      <c r="P4" s="23"/>
      <c r="Q4" s="23"/>
      <c r="R4" s="22"/>
      <c r="S4" s="23"/>
      <c r="U4" s="26"/>
      <c r="V4" s="27"/>
      <c r="W4" s="26"/>
      <c r="X4" s="27"/>
      <c r="Y4" s="27"/>
    </row>
    <row r="5" spans="1:25" ht="15.75">
      <c r="A5" s="30">
        <v>37.237387065784574</v>
      </c>
      <c r="B5" s="30">
        <v>34.74951043904031</v>
      </c>
      <c r="C5" s="30">
        <v>33.09708309408952</v>
      </c>
      <c r="D5" s="30">
        <v>43.057994617965186</v>
      </c>
      <c r="E5" s="30">
        <v>29.56125270888731</v>
      </c>
      <c r="F5" s="30">
        <v>33.589229236544426</v>
      </c>
      <c r="G5" s="30">
        <v>34.14122083302367</v>
      </c>
      <c r="H5" s="30">
        <v>40.60592040318171</v>
      </c>
      <c r="I5" s="30">
        <v>35.19177008513628</v>
      </c>
      <c r="J5" s="30">
        <v>60.63149288900177</v>
      </c>
      <c r="K5" s="30">
        <v>29.925096326615737</v>
      </c>
      <c r="M5" s="23">
        <v>35.31407129795363</v>
      </c>
      <c r="N5" s="23">
        <v>29.649492939306178</v>
      </c>
      <c r="O5" s="23">
        <v>34.76859637083706</v>
      </c>
      <c r="P5" s="23">
        <v>33.52423697932862</v>
      </c>
      <c r="Q5" s="23">
        <v>38.03642536676983</v>
      </c>
      <c r="R5" s="23">
        <v>38.15809874905627</v>
      </c>
      <c r="S5" s="23">
        <v>31.740592294673814</v>
      </c>
      <c r="U5" s="26">
        <v>41.65207374911393</v>
      </c>
      <c r="V5" s="26">
        <v>43.59550278382439</v>
      </c>
      <c r="W5" s="26">
        <v>40.75875751083659</v>
      </c>
      <c r="X5" s="26">
        <v>39.8559257497941</v>
      </c>
      <c r="Y5" s="26">
        <v>49.34491314098061</v>
      </c>
    </row>
    <row r="6" spans="1:25" ht="15.75">
      <c r="A6" s="30">
        <v>0.7970296658318282</v>
      </c>
      <c r="B6" s="30">
        <v>1.8462313202504532</v>
      </c>
      <c r="C6" s="30">
        <v>2.533356372134235</v>
      </c>
      <c r="D6" s="30">
        <v>1.373239316274507</v>
      </c>
      <c r="E6" s="30">
        <v>0.616409914638342</v>
      </c>
      <c r="F6" s="30">
        <v>2.3824261332534924</v>
      </c>
      <c r="G6" s="30">
        <v>0.429478522164578</v>
      </c>
      <c r="H6" s="30">
        <v>1.0718449475823137</v>
      </c>
      <c r="I6" s="30">
        <v>1.810202458883314</v>
      </c>
      <c r="J6" s="30">
        <v>2.0690920280674896</v>
      </c>
      <c r="K6" s="30">
        <v>2.381983171249908</v>
      </c>
      <c r="M6" s="23">
        <v>1.825520199795788</v>
      </c>
      <c r="N6" s="23">
        <v>1.343782877390179</v>
      </c>
      <c r="O6" s="23">
        <v>2.731143108665292</v>
      </c>
      <c r="P6" s="23">
        <v>2.9186456428057643</v>
      </c>
      <c r="Q6" s="23">
        <v>2.646473898783617</v>
      </c>
      <c r="R6" s="23">
        <v>3.234605113799407</v>
      </c>
      <c r="S6" s="23">
        <v>0.939688184149122</v>
      </c>
      <c r="U6" s="26">
        <v>1.1842988033934694</v>
      </c>
      <c r="V6" s="26">
        <v>1.512073720889848</v>
      </c>
      <c r="W6" s="26">
        <v>1.6248659459289803</v>
      </c>
      <c r="X6" s="26">
        <v>0.814949167969733</v>
      </c>
      <c r="Y6" s="26">
        <v>1.681490246720708</v>
      </c>
    </row>
    <row r="7" spans="1:25" ht="15.75">
      <c r="A7" s="30">
        <v>2.3341662399952696</v>
      </c>
      <c r="B7" s="30">
        <v>1.5061677960067146</v>
      </c>
      <c r="C7" s="30">
        <v>0.10881666667334</v>
      </c>
      <c r="D7" s="30">
        <v>0</v>
      </c>
      <c r="E7" s="30">
        <v>0.0213414067647281</v>
      </c>
      <c r="F7" s="30">
        <v>0.0850210064328764</v>
      </c>
      <c r="G7" s="30">
        <v>0</v>
      </c>
      <c r="H7" s="30">
        <v>0.313760188275919</v>
      </c>
      <c r="I7" s="30">
        <v>1.132998142910006</v>
      </c>
      <c r="J7" s="30">
        <v>0</v>
      </c>
      <c r="K7" s="30">
        <v>0.20646868128157686</v>
      </c>
      <c r="M7" s="23">
        <v>1.1087730686985862</v>
      </c>
      <c r="N7" s="23">
        <v>1.5482634548551437</v>
      </c>
      <c r="O7" s="23">
        <v>0</v>
      </c>
      <c r="P7" s="23">
        <v>0</v>
      </c>
      <c r="Q7" s="23">
        <v>1.641030868037113</v>
      </c>
      <c r="R7" s="23">
        <v>1.1116292587707621</v>
      </c>
      <c r="S7" s="23">
        <v>0</v>
      </c>
      <c r="U7" s="26">
        <v>0</v>
      </c>
      <c r="V7" s="26">
        <v>0.0602308521304265</v>
      </c>
      <c r="W7" s="26">
        <v>0.00036502467061924523</v>
      </c>
      <c r="X7" s="26">
        <v>0</v>
      </c>
      <c r="Y7" s="26">
        <v>0</v>
      </c>
    </row>
    <row r="8" spans="1:25" ht="15.75">
      <c r="A8" s="30">
        <v>0.2144940231419975</v>
      </c>
      <c r="B8" s="30">
        <v>1.0170539258516431</v>
      </c>
      <c r="C8" s="30">
        <v>1.932099854259963</v>
      </c>
      <c r="D8" s="30">
        <v>2.0679112376267517</v>
      </c>
      <c r="E8" s="30">
        <v>1.86444639603497</v>
      </c>
      <c r="F8" s="30">
        <v>2.5264694234760414</v>
      </c>
      <c r="G8" s="30">
        <v>2.3747562555779282</v>
      </c>
      <c r="H8" s="30">
        <v>1.9407619266180893</v>
      </c>
      <c r="I8" s="30">
        <v>2.342017402451521</v>
      </c>
      <c r="J8" s="30">
        <v>2.618490764815899</v>
      </c>
      <c r="K8" s="30">
        <v>2.2067396055682993</v>
      </c>
      <c r="M8" s="23">
        <v>2.161396411469718</v>
      </c>
      <c r="N8" s="23">
        <v>1.075737693013406</v>
      </c>
      <c r="O8" s="23">
        <v>3.069150156380663</v>
      </c>
      <c r="P8" s="23">
        <v>2.823444172140722</v>
      </c>
      <c r="Q8" s="23">
        <v>1.8194122500221577</v>
      </c>
      <c r="R8" s="23">
        <v>2.342857330106651</v>
      </c>
      <c r="S8" s="23">
        <v>1.522027413180323</v>
      </c>
      <c r="U8" s="26">
        <v>0.5853529040226851</v>
      </c>
      <c r="V8" s="26">
        <v>1.5702230554396577</v>
      </c>
      <c r="W8" s="26">
        <v>0.8464374957240878</v>
      </c>
      <c r="X8" s="26">
        <v>2.0085594391673647</v>
      </c>
      <c r="Y8" s="26">
        <v>1.8613849029293</v>
      </c>
    </row>
    <row r="9" spans="1:25" ht="15.75">
      <c r="A9" s="30">
        <v>0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M9" s="23">
        <v>0</v>
      </c>
      <c r="N9" s="23">
        <v>0.04074445935653355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</row>
    <row r="10" spans="1:25" ht="15.75">
      <c r="A10" s="30">
        <v>5.574750631710601</v>
      </c>
      <c r="B10" s="30">
        <v>8.084304067079069</v>
      </c>
      <c r="C10" s="30">
        <v>9.45548250463919</v>
      </c>
      <c r="D10" s="30">
        <v>9.387741279499405</v>
      </c>
      <c r="E10" s="30">
        <v>13.8089239768684</v>
      </c>
      <c r="F10" s="30">
        <v>12.813561889428092</v>
      </c>
      <c r="G10" s="30">
        <v>13.37740176543249</v>
      </c>
      <c r="H10" s="30">
        <v>13.231034389430189</v>
      </c>
      <c r="I10" s="30">
        <v>13.014291268095848</v>
      </c>
      <c r="J10" s="30">
        <v>9.67571838208348</v>
      </c>
      <c r="K10" s="30">
        <v>11.838579588077627</v>
      </c>
      <c r="M10" s="23">
        <v>13.86842241409589</v>
      </c>
      <c r="N10" s="23">
        <v>6.844542056213922</v>
      </c>
      <c r="O10" s="23">
        <v>11.21798477576315</v>
      </c>
      <c r="P10" s="23">
        <v>11.19500895463335</v>
      </c>
      <c r="Q10" s="23">
        <v>12.4905114046989</v>
      </c>
      <c r="R10" s="23">
        <v>12.990999523915452</v>
      </c>
      <c r="S10" s="23">
        <v>11.727444256461713</v>
      </c>
      <c r="U10" s="26">
        <v>11.16286727657775</v>
      </c>
      <c r="V10" s="26">
        <v>9.974369963213123</v>
      </c>
      <c r="W10" s="26">
        <v>11.08662056032586</v>
      </c>
      <c r="X10" s="26">
        <v>10.140263118832877</v>
      </c>
      <c r="Y10" s="26">
        <v>8.584849615993424</v>
      </c>
    </row>
    <row r="11" spans="1:25" ht="15.75">
      <c r="A11" s="30">
        <v>7.575816257000455</v>
      </c>
      <c r="B11" s="30">
        <v>6.55906461058224</v>
      </c>
      <c r="C11" s="30">
        <v>7.801015670786616</v>
      </c>
      <c r="D11" s="30">
        <v>7.593308899516935</v>
      </c>
      <c r="E11" s="30">
        <v>5.397292877171145</v>
      </c>
      <c r="F11" s="30">
        <v>7.457714993145351</v>
      </c>
      <c r="G11" s="30">
        <v>6.400920834213703</v>
      </c>
      <c r="H11" s="30">
        <v>8.038701887817435</v>
      </c>
      <c r="I11" s="30">
        <v>7.730850327966894</v>
      </c>
      <c r="J11" s="30">
        <v>7.142892386063297</v>
      </c>
      <c r="K11" s="30">
        <v>7.611372079035744</v>
      </c>
      <c r="M11" s="23">
        <v>7.018002091626226</v>
      </c>
      <c r="N11" s="23">
        <v>5.7623965958264804</v>
      </c>
      <c r="O11" s="23">
        <v>7.1191152419587675</v>
      </c>
      <c r="P11" s="23">
        <v>5.347428648537278</v>
      </c>
      <c r="Q11" s="23">
        <v>6.508743261273653</v>
      </c>
      <c r="R11" s="23">
        <v>7.0094763313465185</v>
      </c>
      <c r="S11" s="23">
        <v>5.3069913868162315</v>
      </c>
      <c r="U11" s="26">
        <v>8.088704286203596</v>
      </c>
      <c r="V11" s="26">
        <v>9.625317497449775</v>
      </c>
      <c r="W11" s="26">
        <v>7.816553344219983</v>
      </c>
      <c r="X11" s="26">
        <v>7.067242744432962</v>
      </c>
      <c r="Y11" s="26">
        <v>8.07989979512642</v>
      </c>
    </row>
    <row r="12" spans="1:25" ht="15.75">
      <c r="A12" s="30">
        <v>3.7834936068597997</v>
      </c>
      <c r="B12" s="30">
        <v>1.2655504447444037</v>
      </c>
      <c r="C12" s="30">
        <v>0.0820774621721282</v>
      </c>
      <c r="D12" s="30">
        <v>0.0014442837756863</v>
      </c>
      <c r="E12" s="30">
        <v>0.126194851249639</v>
      </c>
      <c r="F12" s="30">
        <v>0</v>
      </c>
      <c r="G12" s="30">
        <v>0.00353435958432185</v>
      </c>
      <c r="H12" s="30">
        <v>0.0124700371305491</v>
      </c>
      <c r="I12" s="30">
        <v>0.00296672434500009</v>
      </c>
      <c r="J12" s="30">
        <v>0.8148293219634964</v>
      </c>
      <c r="K12" s="30">
        <v>0.05770625507686389</v>
      </c>
      <c r="M12" s="23">
        <v>0.00353176871892074</v>
      </c>
      <c r="N12" s="23">
        <v>2.497579508098872</v>
      </c>
      <c r="O12" s="23">
        <v>0.97339786475057</v>
      </c>
      <c r="P12" s="23">
        <v>3.007386389094721</v>
      </c>
      <c r="Q12" s="23">
        <v>1.316530455505793</v>
      </c>
      <c r="R12" s="23">
        <v>0.0001649101465951348</v>
      </c>
      <c r="S12" s="23">
        <v>1.132783358745443</v>
      </c>
      <c r="U12" s="26">
        <v>0.2073232085150854</v>
      </c>
      <c r="V12" s="26">
        <v>0.00100263374672033</v>
      </c>
      <c r="W12" s="26">
        <v>0.28165183546141415</v>
      </c>
      <c r="X12" s="26">
        <v>0.195894668226127</v>
      </c>
      <c r="Y12" s="26">
        <v>1.11208650980202</v>
      </c>
    </row>
    <row r="13" spans="1:25" ht="15.75">
      <c r="A13" s="30">
        <v>4.018387182104409</v>
      </c>
      <c r="B13" s="30">
        <v>4.8331860475729105</v>
      </c>
      <c r="C13" s="30">
        <v>2.235915600083992</v>
      </c>
      <c r="D13" s="30">
        <v>2.9866763450492537</v>
      </c>
      <c r="E13" s="30">
        <v>1.844121581491994</v>
      </c>
      <c r="F13" s="30">
        <v>0.000459264759603815</v>
      </c>
      <c r="G13" s="30">
        <v>0.422707039424664</v>
      </c>
      <c r="H13" s="30">
        <v>1.1025339711668483</v>
      </c>
      <c r="I13" s="30">
        <v>0.437240991541587</v>
      </c>
      <c r="J13" s="30">
        <v>2.261579190917458</v>
      </c>
      <c r="K13" s="30">
        <v>2.111056676109695</v>
      </c>
      <c r="M13" s="23">
        <v>0.605365359064178</v>
      </c>
      <c r="N13" s="23">
        <v>5.209026409298614</v>
      </c>
      <c r="O13" s="23">
        <v>0.41353089264123</v>
      </c>
      <c r="P13" s="23">
        <v>0.409860219054374</v>
      </c>
      <c r="Q13" s="23">
        <v>0</v>
      </c>
      <c r="R13" s="23">
        <v>0</v>
      </c>
      <c r="S13" s="23">
        <v>5.49129335840493</v>
      </c>
      <c r="U13" s="26">
        <v>5.2918329943533156</v>
      </c>
      <c r="V13" s="26">
        <v>3.254438432464466</v>
      </c>
      <c r="W13" s="26">
        <v>4.6107406030148805</v>
      </c>
      <c r="X13" s="26">
        <v>3.3981595344550803</v>
      </c>
      <c r="Y13" s="26">
        <v>2.345419837320793</v>
      </c>
    </row>
    <row r="14" spans="1:25" ht="15.75">
      <c r="A14" s="30">
        <v>3.354129535393999</v>
      </c>
      <c r="B14" s="30">
        <v>5.63733337122142</v>
      </c>
      <c r="C14" s="30">
        <v>7.261885644442006</v>
      </c>
      <c r="D14" s="30">
        <v>7.58983792832543</v>
      </c>
      <c r="E14" s="30">
        <v>6.03498890877557</v>
      </c>
      <c r="F14" s="30">
        <v>6.7677082167067</v>
      </c>
      <c r="G14" s="30">
        <v>7.030672608185065</v>
      </c>
      <c r="H14" s="30">
        <v>8.096250549058865</v>
      </c>
      <c r="I14" s="30">
        <v>8.14727314006362</v>
      </c>
      <c r="J14" s="30">
        <v>3.0837888667471383</v>
      </c>
      <c r="K14" s="30">
        <v>4.532448294562427</v>
      </c>
      <c r="M14" s="23">
        <v>8.441145580508438</v>
      </c>
      <c r="N14" s="23">
        <v>4.812211861958324</v>
      </c>
      <c r="O14" s="23">
        <v>8.507005397087436</v>
      </c>
      <c r="P14" s="23">
        <v>8.27125417065068</v>
      </c>
      <c r="Q14" s="23">
        <v>8.020882500089705</v>
      </c>
      <c r="R14" s="23">
        <v>9.927549327830699</v>
      </c>
      <c r="S14" s="23">
        <v>4.1735107007961085</v>
      </c>
      <c r="U14" s="26">
        <v>4.171188081676074</v>
      </c>
      <c r="V14" s="26">
        <v>5.3022766315361745</v>
      </c>
      <c r="W14" s="26">
        <v>4.566056020552102</v>
      </c>
      <c r="X14" s="26">
        <v>5.411318260012249</v>
      </c>
      <c r="Y14" s="26">
        <v>6.989165362460597</v>
      </c>
    </row>
    <row r="15" spans="1:25" ht="15.75">
      <c r="A15" s="30">
        <v>2.9216761493978582</v>
      </c>
      <c r="B15" s="30">
        <v>3.193246661287835</v>
      </c>
      <c r="C15" s="30">
        <v>2.610800238479123</v>
      </c>
      <c r="D15" s="30">
        <v>2.3704574126376468</v>
      </c>
      <c r="E15" s="30">
        <v>0.00115895051464919</v>
      </c>
      <c r="F15" s="30">
        <v>1.895854253400739</v>
      </c>
      <c r="G15" s="30">
        <v>0.00514289031370594</v>
      </c>
      <c r="H15" s="30">
        <v>2.169473244984863</v>
      </c>
      <c r="I15" s="30">
        <v>2.51397766443769</v>
      </c>
      <c r="J15" s="30">
        <v>0.7334660990249843</v>
      </c>
      <c r="K15" s="30">
        <v>3.036112961470052</v>
      </c>
      <c r="M15" s="23">
        <v>2.25048619691188</v>
      </c>
      <c r="N15" s="23">
        <v>2.307251319800495</v>
      </c>
      <c r="O15" s="23">
        <v>2.9934034660337083</v>
      </c>
      <c r="P15" s="23">
        <v>1.9820457700175873</v>
      </c>
      <c r="Q15" s="23">
        <v>2.6375916449878756</v>
      </c>
      <c r="R15" s="23">
        <v>2.523579940521263</v>
      </c>
      <c r="S15" s="23">
        <v>0.00231726018160833</v>
      </c>
      <c r="U15" s="26">
        <v>1.328422012073073</v>
      </c>
      <c r="V15" s="26">
        <v>2.7115818976422266</v>
      </c>
      <c r="W15" s="26">
        <v>2.5696967202256618</v>
      </c>
      <c r="X15" s="26">
        <v>2.7987711625635625</v>
      </c>
      <c r="Y15" s="26">
        <v>2.708625925501091</v>
      </c>
    </row>
    <row r="16" spans="1:25" ht="15.75">
      <c r="A16" s="30">
        <v>0.05352484068797141</v>
      </c>
      <c r="B16" s="30">
        <v>0.4461613820333425</v>
      </c>
      <c r="C16" s="30">
        <v>0.430442971200487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0.6385899922127696</v>
      </c>
      <c r="K16" s="30">
        <v>0.8752108409266448</v>
      </c>
      <c r="M16" s="23">
        <v>0</v>
      </c>
      <c r="N16" s="23">
        <v>0.42804806897916964</v>
      </c>
      <c r="O16" s="23">
        <v>0</v>
      </c>
      <c r="P16" s="23">
        <v>0.554824660431485</v>
      </c>
      <c r="Q16" s="23">
        <v>0</v>
      </c>
      <c r="R16" s="23">
        <v>0.2964221430881951</v>
      </c>
      <c r="S16" s="23">
        <v>0.82710769872167</v>
      </c>
      <c r="U16" s="26">
        <v>0</v>
      </c>
      <c r="V16" s="26">
        <v>0.000426746577762852</v>
      </c>
      <c r="W16" s="26">
        <v>0.004214069402870544</v>
      </c>
      <c r="X16" s="26">
        <v>0</v>
      </c>
      <c r="Y16" s="26">
        <v>0.275778638000971</v>
      </c>
    </row>
    <row r="17" spans="1:25" ht="15.75">
      <c r="A17" s="30">
        <v>1.175930064931397</v>
      </c>
      <c r="B17" s="30">
        <v>4.589791828119209</v>
      </c>
      <c r="C17" s="30">
        <v>3.443970369571289</v>
      </c>
      <c r="D17" s="30">
        <v>0.840917918791674</v>
      </c>
      <c r="E17" s="30">
        <v>1.0573021236748992</v>
      </c>
      <c r="F17" s="30">
        <v>3.39247009545415</v>
      </c>
      <c r="G17" s="30">
        <v>0.974635590934084</v>
      </c>
      <c r="H17" s="30">
        <v>0.671397519875254</v>
      </c>
      <c r="I17" s="30">
        <v>4.086861233942809</v>
      </c>
      <c r="J17" s="30">
        <v>0</v>
      </c>
      <c r="K17" s="30">
        <v>4.867418806942178</v>
      </c>
      <c r="M17" s="23">
        <v>3.9389643347241736</v>
      </c>
      <c r="N17" s="23">
        <v>4.834459910562033</v>
      </c>
      <c r="O17" s="23">
        <v>4.389777658771797</v>
      </c>
      <c r="P17" s="23">
        <v>5.153441588211279</v>
      </c>
      <c r="Q17" s="23">
        <v>3.1250059746644787</v>
      </c>
      <c r="R17" s="23">
        <v>3.07901006425286</v>
      </c>
      <c r="S17" s="23">
        <v>1.44751844236695</v>
      </c>
      <c r="U17" s="26">
        <v>0.893265859624317</v>
      </c>
      <c r="V17" s="26">
        <v>0.574690749806571</v>
      </c>
      <c r="W17" s="26">
        <v>1.0291803704927707</v>
      </c>
      <c r="X17" s="26">
        <v>0.926282175573056</v>
      </c>
      <c r="Y17" s="26">
        <v>0.310904247054213</v>
      </c>
    </row>
    <row r="18" spans="1:25" ht="15.75">
      <c r="A18" s="30">
        <v>0.9911223777600704</v>
      </c>
      <c r="B18" s="30">
        <v>0.7173815711463948</v>
      </c>
      <c r="C18" s="30">
        <v>0.759242951918665</v>
      </c>
      <c r="D18" s="30">
        <v>0.232496844624654</v>
      </c>
      <c r="E18" s="30">
        <v>1.1838231782167912</v>
      </c>
      <c r="F18" s="30">
        <v>0.581508132772085</v>
      </c>
      <c r="G18" s="30">
        <v>1.284648372990985</v>
      </c>
      <c r="H18" s="30">
        <v>0.76383729384423</v>
      </c>
      <c r="I18" s="30">
        <v>0.538111246106576</v>
      </c>
      <c r="J18" s="30">
        <v>0.39925903261866663</v>
      </c>
      <c r="K18" s="30">
        <v>0.2508891091972266</v>
      </c>
      <c r="M18" s="23">
        <v>0.466964095394776</v>
      </c>
      <c r="N18" s="23">
        <v>0.5687990865220339</v>
      </c>
      <c r="O18" s="23">
        <v>0.383273736501853</v>
      </c>
      <c r="P18" s="23">
        <v>0.590217560158678</v>
      </c>
      <c r="Q18" s="23">
        <v>0.212588883749271</v>
      </c>
      <c r="R18" s="23">
        <v>0.7421308430204624</v>
      </c>
      <c r="S18" s="23">
        <v>1.153973975734064</v>
      </c>
      <c r="U18" s="26">
        <v>0.9928545016194682</v>
      </c>
      <c r="V18" s="26">
        <v>0.549740752927088</v>
      </c>
      <c r="W18" s="26">
        <v>0.8641538546523709</v>
      </c>
      <c r="X18" s="26">
        <v>0.76637510664132</v>
      </c>
      <c r="Y18" s="26">
        <v>0.381719811820973</v>
      </c>
    </row>
    <row r="19" spans="1:25" ht="15.75">
      <c r="A19" s="30">
        <v>1.632823441532666</v>
      </c>
      <c r="B19" s="30">
        <v>5.037207574188031</v>
      </c>
      <c r="C19" s="30">
        <v>3.979403203350512</v>
      </c>
      <c r="D19" s="30">
        <v>2.0110472517495164</v>
      </c>
      <c r="E19" s="30">
        <v>0.764123028533876</v>
      </c>
      <c r="F19" s="30">
        <v>3.477414538423717</v>
      </c>
      <c r="G19" s="30">
        <v>0.920265025439605</v>
      </c>
      <c r="H19" s="30">
        <v>1.05120459423919</v>
      </c>
      <c r="I19" s="30">
        <v>4.37053681754215</v>
      </c>
      <c r="J19" s="30">
        <v>0.7817832307966641</v>
      </c>
      <c r="K19" s="30">
        <v>4.496599134256309</v>
      </c>
      <c r="M19" s="23">
        <v>3.3879333405020637</v>
      </c>
      <c r="N19" s="23">
        <v>4.578279000941571</v>
      </c>
      <c r="O19" s="23">
        <v>4.05989742875313</v>
      </c>
      <c r="P19" s="23">
        <v>4.45250665066654</v>
      </c>
      <c r="Q19" s="23">
        <v>3.326208371948976</v>
      </c>
      <c r="R19" s="23">
        <v>3.4772421060873273</v>
      </c>
      <c r="S19" s="23">
        <v>1.02751362848069</v>
      </c>
      <c r="U19" s="26">
        <v>1.0314095192806707</v>
      </c>
      <c r="V19" s="26">
        <v>0.809267688061079</v>
      </c>
      <c r="W19" s="26">
        <v>1.0668793628260045</v>
      </c>
      <c r="X19" s="26">
        <v>0.954630649107908</v>
      </c>
      <c r="Y19" s="26">
        <v>0.786368763730707</v>
      </c>
    </row>
    <row r="20" spans="1:25" ht="15.75">
      <c r="A20" s="30">
        <v>2.3753198197793353</v>
      </c>
      <c r="B20" s="30">
        <v>1.8683656259985761</v>
      </c>
      <c r="C20" s="30">
        <v>2.888145562307204</v>
      </c>
      <c r="D20" s="30">
        <v>3.3132443144249266</v>
      </c>
      <c r="E20" s="30">
        <v>2.5469340635807334</v>
      </c>
      <c r="F20" s="30">
        <v>2.0625832538649793</v>
      </c>
      <c r="G20" s="30">
        <v>2.159453862245198</v>
      </c>
      <c r="H20" s="30">
        <v>2.1163238884675035</v>
      </c>
      <c r="I20" s="30">
        <v>2.811397568364267</v>
      </c>
      <c r="J20" s="30">
        <v>1.6935173064046423</v>
      </c>
      <c r="K20" s="30">
        <v>2.043150137362913</v>
      </c>
      <c r="M20" s="23">
        <v>2.065775055491855</v>
      </c>
      <c r="N20" s="23">
        <v>2.0502664691940047</v>
      </c>
      <c r="O20" s="23">
        <v>2.6001313232619414</v>
      </c>
      <c r="P20" s="23">
        <v>1.70505182895464</v>
      </c>
      <c r="Q20" s="23">
        <v>1.502363014021985</v>
      </c>
      <c r="R20" s="23">
        <v>2.368994522839302</v>
      </c>
      <c r="S20" s="23">
        <v>1.742685399288945</v>
      </c>
      <c r="U20" s="26">
        <v>2.322919420661398</v>
      </c>
      <c r="V20" s="26">
        <v>1.8648539654208443</v>
      </c>
      <c r="W20" s="26">
        <v>2.2483549743426368</v>
      </c>
      <c r="X20" s="26">
        <v>1.8695233334314019</v>
      </c>
      <c r="Y20" s="26">
        <v>1.613768022441004</v>
      </c>
    </row>
    <row r="21" spans="1:25" ht="15.75">
      <c r="A21" s="30">
        <v>0.9061351504352236</v>
      </c>
      <c r="B21" s="30">
        <v>1.8337516610651257</v>
      </c>
      <c r="C21" s="30">
        <v>1.7275938523955956</v>
      </c>
      <c r="D21" s="30">
        <v>1.681408395991682</v>
      </c>
      <c r="E21" s="30">
        <v>1.907822075515872</v>
      </c>
      <c r="F21" s="30">
        <v>1.2919874747498272</v>
      </c>
      <c r="G21" s="30">
        <v>1.2513531879195319</v>
      </c>
      <c r="H21" s="30">
        <v>0.751491151012199</v>
      </c>
      <c r="I21" s="30">
        <v>1.095440380679327</v>
      </c>
      <c r="J21" s="30">
        <v>0.21214047930273622</v>
      </c>
      <c r="K21" s="30">
        <v>1.2050560946608435</v>
      </c>
      <c r="M21" s="23">
        <v>0.983762468878744</v>
      </c>
      <c r="N21" s="23">
        <v>1.3901105744818694</v>
      </c>
      <c r="O21" s="23">
        <v>1.2298734996381888</v>
      </c>
      <c r="P21" s="23">
        <v>1.0040747470079916</v>
      </c>
      <c r="Q21" s="23">
        <v>1.634833259499787</v>
      </c>
      <c r="R21" s="23">
        <v>1.2886405417014506</v>
      </c>
      <c r="S21" s="23">
        <v>1.398400199608184</v>
      </c>
      <c r="U21" s="26">
        <v>0.9808054569116719</v>
      </c>
      <c r="V21" s="26">
        <v>1.2358292998050175</v>
      </c>
      <c r="W21" s="26">
        <v>1.0381405595374698</v>
      </c>
      <c r="X21" s="26">
        <v>1.18307743637406</v>
      </c>
      <c r="Y21" s="26">
        <v>1.0372797875173068</v>
      </c>
    </row>
    <row r="22" spans="1:25" ht="15.75">
      <c r="A22" s="30">
        <v>0</v>
      </c>
      <c r="B22" s="30">
        <v>0.0001618140406744279</v>
      </c>
      <c r="C22" s="30">
        <v>0.141772708866162</v>
      </c>
      <c r="D22" s="30">
        <v>1.2380785796698812</v>
      </c>
      <c r="E22" s="30">
        <v>0</v>
      </c>
      <c r="F22" s="30">
        <v>0</v>
      </c>
      <c r="G22" s="30">
        <v>0</v>
      </c>
      <c r="H22" s="30">
        <v>0</v>
      </c>
      <c r="I22" s="30">
        <v>0.367759339823705</v>
      </c>
      <c r="J22" s="30">
        <v>0</v>
      </c>
      <c r="K22" s="30">
        <v>0</v>
      </c>
      <c r="M22" s="23">
        <v>0</v>
      </c>
      <c r="N22" s="23">
        <v>0</v>
      </c>
      <c r="O22" s="23">
        <v>0.37127586220199</v>
      </c>
      <c r="P22" s="23">
        <v>0</v>
      </c>
      <c r="Q22" s="23">
        <v>0.0571530682532187</v>
      </c>
      <c r="R22" s="23">
        <v>0.011274285625545282</v>
      </c>
      <c r="S22" s="23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0.0271515551564213</v>
      </c>
    </row>
    <row r="23" spans="1:25" ht="15.75">
      <c r="A23" s="30">
        <v>0.10829279828090453</v>
      </c>
      <c r="B23" s="30">
        <v>0.32935296281695087</v>
      </c>
      <c r="C23" s="30">
        <v>0.364890846006631</v>
      </c>
      <c r="D23" s="30">
        <v>0.450808594140856</v>
      </c>
      <c r="E23" s="30">
        <v>0.00854827644083509</v>
      </c>
      <c r="F23" s="30">
        <v>0.470011947816485</v>
      </c>
      <c r="G23" s="30">
        <v>0.0520593910520166</v>
      </c>
      <c r="H23" s="30">
        <v>0.0686399641496915</v>
      </c>
      <c r="I23" s="30">
        <v>0.342195088283325</v>
      </c>
      <c r="J23" s="30">
        <v>0.10665242699960785</v>
      </c>
      <c r="K23" s="30">
        <v>0.3904375283298611</v>
      </c>
      <c r="M23" s="23">
        <v>0.416418733424556</v>
      </c>
      <c r="N23" s="23">
        <v>0.37764612409648896</v>
      </c>
      <c r="O23" s="23">
        <v>0.906045636155268</v>
      </c>
      <c r="P23" s="23">
        <v>0.43826872177942</v>
      </c>
      <c r="Q23" s="23">
        <v>0.419364240423236</v>
      </c>
      <c r="R23" s="23">
        <v>0.34651438833075215</v>
      </c>
      <c r="S23" s="23">
        <v>0.228385856449126</v>
      </c>
      <c r="U23" s="26">
        <v>0.08227894946154539</v>
      </c>
      <c r="V23" s="26">
        <v>0.09691463949418</v>
      </c>
      <c r="W23" s="26">
        <v>0.043665427554487754</v>
      </c>
      <c r="X23" s="26">
        <v>0.0770963059815411</v>
      </c>
      <c r="Y23" s="26">
        <v>0.238503830192881</v>
      </c>
    </row>
    <row r="24" spans="1:25" ht="15.75">
      <c r="A24" s="30">
        <v>0.3920960986115331</v>
      </c>
      <c r="B24" s="30">
        <v>0.29379407129217106</v>
      </c>
      <c r="C24" s="31">
        <v>0.409953764561815</v>
      </c>
      <c r="D24" s="31">
        <v>0.0146177228660499</v>
      </c>
      <c r="E24" s="31">
        <v>0.254609198617124</v>
      </c>
      <c r="F24" s="31">
        <v>0.291788586296763</v>
      </c>
      <c r="G24" s="32">
        <v>0</v>
      </c>
      <c r="H24" s="31">
        <v>0.164862105385078</v>
      </c>
      <c r="I24" s="31">
        <v>0.324261561265942</v>
      </c>
      <c r="J24" s="30">
        <v>0.1438877776498716</v>
      </c>
      <c r="K24" s="31">
        <v>0.18452223324759254</v>
      </c>
      <c r="M24" s="22">
        <v>0.221025634280708</v>
      </c>
      <c r="N24" s="23">
        <v>0.2436972535453692</v>
      </c>
      <c r="O24" s="22">
        <v>0.140226271309774</v>
      </c>
      <c r="P24" s="23">
        <v>0.192144462344669</v>
      </c>
      <c r="Q24" s="23">
        <v>0.220692396082082</v>
      </c>
      <c r="R24" s="22">
        <v>0.5316563621303814</v>
      </c>
      <c r="S24" s="23">
        <v>0.105804130974848</v>
      </c>
      <c r="U24" s="26">
        <v>0.1460189513424983</v>
      </c>
      <c r="V24" s="27">
        <v>0.044618230221524</v>
      </c>
      <c r="W24" s="26">
        <v>0.1923462180269555</v>
      </c>
      <c r="X24" s="27">
        <v>0.000262952033482761</v>
      </c>
      <c r="Y24" s="27">
        <v>0.0189029877772073</v>
      </c>
    </row>
    <row r="25" spans="1:25" ht="15.75">
      <c r="A25" s="30"/>
      <c r="B25" s="30"/>
      <c r="C25" s="31"/>
      <c r="D25" s="31"/>
      <c r="E25" s="31"/>
      <c r="F25" s="31"/>
      <c r="G25" s="31"/>
      <c r="H25" s="31"/>
      <c r="I25" s="31"/>
      <c r="J25" s="30"/>
      <c r="K25" s="31"/>
      <c r="M25" s="22"/>
      <c r="N25" s="23"/>
      <c r="O25" s="22"/>
      <c r="P25" s="23"/>
      <c r="Q25" s="23"/>
      <c r="R25" s="22"/>
      <c r="S25" s="23"/>
      <c r="U25" s="26"/>
      <c r="V25" s="27"/>
      <c r="W25" s="26"/>
      <c r="X25" s="27"/>
      <c r="Y25" s="27"/>
    </row>
    <row r="26" spans="1:25" ht="15.75">
      <c r="A26" s="30"/>
      <c r="B26" s="30"/>
      <c r="C26" s="31"/>
      <c r="D26" s="31"/>
      <c r="E26" s="31"/>
      <c r="F26" s="31"/>
      <c r="G26" s="31"/>
      <c r="H26" s="31"/>
      <c r="I26" s="31"/>
      <c r="J26" s="30"/>
      <c r="K26" s="31"/>
      <c r="M26" s="22"/>
      <c r="N26" s="23"/>
      <c r="O26" s="22"/>
      <c r="P26" s="23"/>
      <c r="Q26" s="23"/>
      <c r="R26" s="22"/>
      <c r="S26" s="23"/>
      <c r="U26" s="26"/>
      <c r="V26" s="27"/>
      <c r="W26" s="26"/>
      <c r="X26" s="27"/>
      <c r="Y26" s="27"/>
    </row>
    <row r="27" spans="1:25" ht="15.75">
      <c r="A27" s="30">
        <v>75.44657494923986</v>
      </c>
      <c r="B27" s="30">
        <v>83.80761717433745</v>
      </c>
      <c r="C27" s="30">
        <v>81.2639493379385</v>
      </c>
      <c r="D27" s="30">
        <v>86.21123094293</v>
      </c>
      <c r="E27" s="30">
        <v>66.99929351697686</v>
      </c>
      <c r="F27" s="30">
        <v>79.08620844652535</v>
      </c>
      <c r="G27" s="30">
        <v>70.82825053850152</v>
      </c>
      <c r="H27" s="30">
        <v>82.17050806221995</v>
      </c>
      <c r="I27" s="30">
        <v>86.26015144183987</v>
      </c>
      <c r="J27" s="30">
        <v>93.00718017466995</v>
      </c>
      <c r="K27" s="30">
        <v>78.22084752397153</v>
      </c>
      <c r="M27" s="23">
        <v>84.07755805154015</v>
      </c>
      <c r="N27" s="23">
        <v>75.56233566344068</v>
      </c>
      <c r="O27" s="23">
        <v>85.8738286907118</v>
      </c>
      <c r="P27" s="23">
        <v>83.56984116581779</v>
      </c>
      <c r="Q27" s="23">
        <v>85.61581085881167</v>
      </c>
      <c r="R27" s="23">
        <v>89.44084574256989</v>
      </c>
      <c r="S27" s="23">
        <v>69.96803754503378</v>
      </c>
      <c r="U27" s="26">
        <v>80.12161597483053</v>
      </c>
      <c r="V27" s="26">
        <v>82.78335954065088</v>
      </c>
      <c r="W27" s="26">
        <v>80.64867989779574</v>
      </c>
      <c r="X27" s="26">
        <v>77.46833180459682</v>
      </c>
      <c r="Y27" s="26">
        <v>87.39821298052667</v>
      </c>
    </row>
    <row r="28" spans="1:25" ht="15.75">
      <c r="A28" s="30"/>
      <c r="B28" s="30"/>
      <c r="C28" s="31"/>
      <c r="D28" s="31"/>
      <c r="E28" s="31"/>
      <c r="F28" s="31"/>
      <c r="G28" s="31"/>
      <c r="H28" s="31"/>
      <c r="I28" s="31"/>
      <c r="J28" s="30"/>
      <c r="K28" s="31"/>
      <c r="M28" s="22"/>
      <c r="N28" s="23"/>
      <c r="O28" s="22"/>
      <c r="P28" s="23"/>
      <c r="Q28" s="23"/>
      <c r="R28" s="22"/>
      <c r="S28" s="23"/>
      <c r="U28" s="26"/>
      <c r="V28" s="27"/>
      <c r="W28" s="26"/>
      <c r="X28" s="27"/>
      <c r="Y28" s="27"/>
    </row>
    <row r="29" spans="1:25" ht="15.75">
      <c r="A29" s="30"/>
      <c r="B29" s="30"/>
      <c r="C29" s="31"/>
      <c r="D29" s="31"/>
      <c r="E29" s="31"/>
      <c r="F29" s="31"/>
      <c r="G29" s="31"/>
      <c r="H29" s="31"/>
      <c r="I29" s="31"/>
      <c r="J29" s="30"/>
      <c r="K29" s="31"/>
      <c r="M29" s="22"/>
      <c r="N29" s="23"/>
      <c r="O29" s="22"/>
      <c r="P29" s="23"/>
      <c r="Q29" s="23"/>
      <c r="R29" s="22"/>
      <c r="S29" s="23"/>
      <c r="U29" s="26"/>
      <c r="V29" s="27"/>
      <c r="W29" s="26"/>
      <c r="X29" s="27"/>
      <c r="Y29" s="27"/>
    </row>
    <row r="30" spans="1:25" ht="15.75">
      <c r="A30" s="30">
        <v>0.07830574069215487</v>
      </c>
      <c r="B30" s="30">
        <v>1.160632955486885</v>
      </c>
      <c r="C30" s="30">
        <v>1.959244822772034</v>
      </c>
      <c r="D30" s="30">
        <v>0</v>
      </c>
      <c r="E30" s="30">
        <v>0</v>
      </c>
      <c r="F30" s="30">
        <v>2.0608314986754244</v>
      </c>
      <c r="G30" s="30">
        <v>0</v>
      </c>
      <c r="H30" s="30">
        <v>0</v>
      </c>
      <c r="I30" s="30">
        <v>0</v>
      </c>
      <c r="J30" s="30">
        <v>0.6666548671987897</v>
      </c>
      <c r="K30" s="30">
        <v>0.013908970225915643</v>
      </c>
      <c r="M30" s="23">
        <v>0.111026901015364</v>
      </c>
      <c r="N30" s="23">
        <v>1.410402515120045</v>
      </c>
      <c r="O30" s="23">
        <v>0.784356473342882</v>
      </c>
      <c r="P30" s="23">
        <v>0.930039897565109</v>
      </c>
      <c r="Q30" s="23">
        <v>1.6904105173097492</v>
      </c>
      <c r="R30" s="23">
        <v>0</v>
      </c>
      <c r="S30" s="23">
        <v>0</v>
      </c>
      <c r="U30" s="26">
        <v>0.4935453897891873</v>
      </c>
      <c r="V30" s="26">
        <v>0</v>
      </c>
      <c r="W30" s="26">
        <v>0</v>
      </c>
      <c r="X30" s="26">
        <v>0</v>
      </c>
      <c r="Y30" s="26">
        <v>1.9022625677147733</v>
      </c>
    </row>
    <row r="31" spans="1:25" ht="15.75">
      <c r="A31" s="30">
        <v>5.341799287724561</v>
      </c>
      <c r="B31" s="30">
        <v>4.575416327778739</v>
      </c>
      <c r="C31" s="30">
        <v>3.233442523812153</v>
      </c>
      <c r="D31" s="30">
        <v>3.608739808260273</v>
      </c>
      <c r="E31" s="30">
        <v>5.3662148413334805</v>
      </c>
      <c r="F31" s="30">
        <v>3.8466455467756626</v>
      </c>
      <c r="G31" s="30">
        <v>5.712418695077616</v>
      </c>
      <c r="H31" s="30">
        <v>4.686959664258184</v>
      </c>
      <c r="I31" s="30">
        <v>3.741011999021782</v>
      </c>
      <c r="J31" s="30">
        <v>0.5823757559669289</v>
      </c>
      <c r="K31" s="30">
        <v>3.566725325245222</v>
      </c>
      <c r="M31" s="23">
        <v>3.272102980440523</v>
      </c>
      <c r="N31" s="23">
        <v>5.869236844416554</v>
      </c>
      <c r="O31" s="23">
        <v>2.64161236823689</v>
      </c>
      <c r="P31" s="23">
        <v>2.1187894966432377</v>
      </c>
      <c r="Q31" s="23">
        <v>0.369088762895152</v>
      </c>
      <c r="R31" s="23">
        <v>3.984654603521409</v>
      </c>
      <c r="S31" s="23">
        <v>0.459364590299741</v>
      </c>
      <c r="U31" s="26">
        <v>2.3596430051551702</v>
      </c>
      <c r="V31" s="26">
        <v>3.2192466081824764</v>
      </c>
      <c r="W31" s="26">
        <v>2.1192707775128503</v>
      </c>
      <c r="X31" s="26">
        <v>5.004705248522124</v>
      </c>
      <c r="Y31" s="26">
        <v>4.137814372077477</v>
      </c>
    </row>
    <row r="32" spans="1:25" ht="15.75">
      <c r="A32" s="30">
        <v>7.982497247638022</v>
      </c>
      <c r="B32" s="30">
        <v>6.359504378563216</v>
      </c>
      <c r="C32" s="30">
        <v>4.071584976421764</v>
      </c>
      <c r="D32" s="30">
        <v>4.300635170645005</v>
      </c>
      <c r="E32" s="30">
        <v>11.3936711333629</v>
      </c>
      <c r="F32" s="30">
        <v>5.661524346602893</v>
      </c>
      <c r="G32" s="30">
        <v>10.9092867209423</v>
      </c>
      <c r="H32" s="30">
        <v>8.076522663053499</v>
      </c>
      <c r="I32" s="30">
        <v>3.7646601477200594</v>
      </c>
      <c r="J32" s="30">
        <v>1.2805171108576365</v>
      </c>
      <c r="K32" s="30">
        <v>5.417282039281125</v>
      </c>
      <c r="M32" s="23">
        <v>1.058120094043415</v>
      </c>
      <c r="N32" s="23">
        <v>5.419678597586819</v>
      </c>
      <c r="O32" s="23">
        <v>0.603119223663292</v>
      </c>
      <c r="P32" s="23">
        <v>2.1838416224010593</v>
      </c>
      <c r="Q32" s="23">
        <v>2.9492192753581477</v>
      </c>
      <c r="R32" s="23">
        <v>5.4851257137679585</v>
      </c>
      <c r="S32" s="23">
        <v>10.210090086436018</v>
      </c>
      <c r="U32" s="26">
        <v>8.244823855793763</v>
      </c>
      <c r="V32" s="26">
        <v>6.102572365224901</v>
      </c>
      <c r="W32" s="26">
        <v>5.095200885574444</v>
      </c>
      <c r="X32" s="26">
        <v>6.166445349602841</v>
      </c>
      <c r="Y32" s="26">
        <v>0</v>
      </c>
    </row>
    <row r="33" spans="1:25" ht="15.75">
      <c r="A33" s="30">
        <v>0.7214597814903265</v>
      </c>
      <c r="B33" s="30">
        <v>0.23550885521564244</v>
      </c>
      <c r="C33" s="30">
        <v>1.47625486713717E-05</v>
      </c>
      <c r="D33" s="30">
        <v>1.64593943631389E-05</v>
      </c>
      <c r="E33" s="30">
        <v>0.767002915480579</v>
      </c>
      <c r="F33" s="30">
        <v>0</v>
      </c>
      <c r="G33" s="30">
        <v>0.694689907718685</v>
      </c>
      <c r="H33" s="30">
        <v>0.30894669137108</v>
      </c>
      <c r="I33" s="30">
        <v>0</v>
      </c>
      <c r="J33" s="30">
        <v>0</v>
      </c>
      <c r="K33" s="30">
        <v>0</v>
      </c>
      <c r="M33" s="23">
        <v>0.118812308329553</v>
      </c>
      <c r="N33" s="23">
        <v>0.7913119323767374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U33" s="26">
        <v>0.6233470840216664</v>
      </c>
      <c r="V33" s="26">
        <v>0</v>
      </c>
      <c r="W33" s="26">
        <v>0.5477509877019597</v>
      </c>
      <c r="X33" s="26">
        <v>0.206346394735313</v>
      </c>
      <c r="Y33" s="26">
        <v>0.14226967499736</v>
      </c>
    </row>
    <row r="34" spans="1:25" ht="15.75">
      <c r="A34" s="30">
        <v>0</v>
      </c>
      <c r="B34" s="30">
        <v>0.0016971051720324473</v>
      </c>
      <c r="C34" s="30">
        <v>0</v>
      </c>
      <c r="D34" s="30">
        <v>0.0438177912315445</v>
      </c>
      <c r="E34" s="30">
        <v>0</v>
      </c>
      <c r="F34" s="30">
        <v>0</v>
      </c>
      <c r="G34" s="30">
        <v>0</v>
      </c>
      <c r="H34" s="30">
        <v>0.00127756920618214</v>
      </c>
      <c r="I34" s="30">
        <v>0</v>
      </c>
      <c r="J34" s="30">
        <v>0</v>
      </c>
      <c r="K34" s="30">
        <v>0</v>
      </c>
      <c r="M34" s="23">
        <v>0.395483120694476</v>
      </c>
      <c r="N34" s="23">
        <v>0.0031773925804549318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</row>
    <row r="35" spans="1:25" ht="15.75">
      <c r="A35" s="30">
        <v>0.22038708583761404</v>
      </c>
      <c r="B35" s="30">
        <v>7.613553106882656E-05</v>
      </c>
      <c r="C35" s="30">
        <v>0</v>
      </c>
      <c r="D35" s="30">
        <v>0.421472378789183</v>
      </c>
      <c r="E35" s="30">
        <v>1.564780345605302</v>
      </c>
      <c r="F35" s="30">
        <v>0</v>
      </c>
      <c r="G35" s="30">
        <v>0.759284082100173</v>
      </c>
      <c r="H35" s="30">
        <v>0.547726157435773</v>
      </c>
      <c r="I35" s="30">
        <v>0</v>
      </c>
      <c r="J35" s="30">
        <v>0</v>
      </c>
      <c r="K35" s="30">
        <v>0</v>
      </c>
      <c r="M35" s="23">
        <v>0.0434143832707405</v>
      </c>
      <c r="N35" s="23">
        <v>0.15568001300142423</v>
      </c>
      <c r="O35" s="23">
        <v>0</v>
      </c>
      <c r="P35" s="23">
        <v>0</v>
      </c>
      <c r="Q35" s="23">
        <v>0</v>
      </c>
      <c r="R35" s="23">
        <v>0</v>
      </c>
      <c r="S35" s="23">
        <v>0.997989328621321</v>
      </c>
      <c r="U35" s="26">
        <v>0.1516838700644359</v>
      </c>
      <c r="V35" s="26">
        <v>0.19158218211119</v>
      </c>
      <c r="W35" s="26">
        <v>0.008539861169070729</v>
      </c>
      <c r="X35" s="26">
        <v>0.564583551889006</v>
      </c>
      <c r="Y35" s="26">
        <v>0.0146474492282579</v>
      </c>
    </row>
    <row r="36" spans="1:25" ht="15.75">
      <c r="A36" s="30">
        <v>3.3544300161174614</v>
      </c>
      <c r="B36" s="30">
        <v>5.70246844753766</v>
      </c>
      <c r="C36" s="30">
        <v>0</v>
      </c>
      <c r="D36" s="30">
        <v>0.0249557582783878</v>
      </c>
      <c r="E36" s="30">
        <v>0.0214156441277015</v>
      </c>
      <c r="F36" s="30">
        <v>0</v>
      </c>
      <c r="G36" s="30">
        <v>0.40238640125688</v>
      </c>
      <c r="H36" s="30">
        <v>0.236972430129322</v>
      </c>
      <c r="I36" s="30">
        <v>0</v>
      </c>
      <c r="J36" s="30">
        <v>5.9926225486536735</v>
      </c>
      <c r="K36" s="30">
        <v>6.776058768524139</v>
      </c>
      <c r="M36" s="23">
        <v>1.4612059570900877</v>
      </c>
      <c r="N36" s="23">
        <v>5.1953885846315675</v>
      </c>
      <c r="O36" s="23">
        <v>1.333896066330571</v>
      </c>
      <c r="P36" s="23">
        <v>1.9394591294734633</v>
      </c>
      <c r="Q36" s="23">
        <v>3.799851086639343</v>
      </c>
      <c r="R36" s="23">
        <v>3.6450347690836775</v>
      </c>
      <c r="S36" s="23">
        <v>6.757889307072879</v>
      </c>
      <c r="U36" s="26">
        <v>8.962551423732785</v>
      </c>
      <c r="V36" s="26">
        <v>0</v>
      </c>
      <c r="W36" s="26">
        <v>8.735455178767005</v>
      </c>
      <c r="X36" s="26">
        <v>0.262482264634573</v>
      </c>
      <c r="Y36" s="26">
        <v>0.176937711525957</v>
      </c>
    </row>
    <row r="37" spans="1:25" ht="15.75">
      <c r="A37" s="30">
        <v>4.25971708093069</v>
      </c>
      <c r="B37" s="30">
        <v>1.838688180649887</v>
      </c>
      <c r="C37" s="30">
        <v>5.189864159123055</v>
      </c>
      <c r="D37" s="30">
        <v>7.079970366486785</v>
      </c>
      <c r="E37" s="30">
        <v>9.927023903155938</v>
      </c>
      <c r="F37" s="30">
        <v>6.334363576320896</v>
      </c>
      <c r="G37" s="30">
        <v>9.274690584534042</v>
      </c>
      <c r="H37" s="30">
        <v>7.657179605644736</v>
      </c>
      <c r="I37" s="30">
        <v>5.106564422992185</v>
      </c>
      <c r="J37" s="30">
        <v>3.0139988531853685</v>
      </c>
      <c r="K37" s="30">
        <v>3.327187439019549</v>
      </c>
      <c r="M37" s="23">
        <v>5.386554563298877</v>
      </c>
      <c r="N37" s="23">
        <v>2.5230265468885174</v>
      </c>
      <c r="O37" s="23">
        <v>4.662971054067695</v>
      </c>
      <c r="P37" s="23">
        <v>4.40249644435051</v>
      </c>
      <c r="Q37" s="23">
        <v>6.182655256850946</v>
      </c>
      <c r="R37" s="23">
        <v>3.721948994267645</v>
      </c>
      <c r="S37" s="23">
        <v>12.624123227561359</v>
      </c>
      <c r="U37" s="26">
        <v>1.7411198812569852</v>
      </c>
      <c r="V37" s="26">
        <v>6.863422452568503</v>
      </c>
      <c r="W37" s="26">
        <v>2.859477581500352</v>
      </c>
      <c r="X37" s="26">
        <v>8.084928211255248</v>
      </c>
      <c r="Y37" s="26">
        <v>5.676373058698825</v>
      </c>
    </row>
    <row r="38" spans="1:25" ht="15.75">
      <c r="A38" s="30"/>
      <c r="B38" s="30"/>
      <c r="C38" s="30">
        <v>3.3143625265020846</v>
      </c>
      <c r="D38" s="30">
        <v>1.192559417943136</v>
      </c>
      <c r="E38" s="30">
        <v>3.250162332561079</v>
      </c>
      <c r="F38" s="30">
        <v>3.790385779723003</v>
      </c>
      <c r="G38" s="30">
        <v>2.49820786287769</v>
      </c>
      <c r="H38" s="30">
        <v>2.608507761201382</v>
      </c>
      <c r="I38" s="30">
        <v>3.578538639492876</v>
      </c>
      <c r="J38" s="30"/>
      <c r="K38" s="30"/>
      <c r="M38" s="23">
        <v>2.066063171037455</v>
      </c>
      <c r="N38" s="23"/>
      <c r="O38" s="23">
        <v>1.608621162712785</v>
      </c>
      <c r="P38" s="23">
        <v>2.0104506966560485</v>
      </c>
      <c r="Q38" s="23">
        <v>3.194960051735933</v>
      </c>
      <c r="R38" s="23"/>
      <c r="S38" s="23">
        <v>0.300568668239815</v>
      </c>
      <c r="U38" s="26"/>
      <c r="V38" s="26">
        <v>3.5417736564925293</v>
      </c>
      <c r="W38" s="26"/>
      <c r="X38" s="26">
        <v>1.9718198520664478</v>
      </c>
      <c r="Y38" s="26">
        <v>2.2932906213829445</v>
      </c>
    </row>
    <row r="39" spans="1:25" ht="15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M39" s="23"/>
      <c r="N39" s="23"/>
      <c r="O39" s="23"/>
      <c r="P39" s="23"/>
      <c r="Q39" s="23"/>
      <c r="R39" s="23"/>
      <c r="S39" s="23"/>
      <c r="U39" s="26"/>
      <c r="V39" s="26"/>
      <c r="W39" s="26"/>
      <c r="X39" s="26"/>
      <c r="Y39" s="26"/>
    </row>
    <row r="40" spans="1:25" ht="15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M40" s="23"/>
      <c r="N40" s="23"/>
      <c r="O40" s="23"/>
      <c r="P40" s="23"/>
      <c r="Q40" s="23"/>
      <c r="R40" s="23"/>
      <c r="S40" s="23"/>
      <c r="U40" s="26"/>
      <c r="V40" s="26"/>
      <c r="W40" s="26"/>
      <c r="X40" s="26"/>
      <c r="Y40" s="26"/>
    </row>
    <row r="41" spans="1:25" ht="15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M41" s="23"/>
      <c r="N41" s="23"/>
      <c r="O41" s="23"/>
      <c r="P41" s="23"/>
      <c r="Q41" s="23"/>
      <c r="R41" s="23"/>
      <c r="S41" s="23"/>
      <c r="U41" s="26"/>
      <c r="V41" s="26"/>
      <c r="W41" s="26"/>
      <c r="X41" s="26"/>
      <c r="Y41" s="26"/>
    </row>
    <row r="42" spans="1:25" ht="15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M42" s="23"/>
      <c r="N42" s="23"/>
      <c r="O42" s="23"/>
      <c r="P42" s="23"/>
      <c r="Q42" s="23"/>
      <c r="R42" s="23"/>
      <c r="S42" s="23"/>
      <c r="U42" s="26"/>
      <c r="V42" s="26"/>
      <c r="W42" s="26"/>
      <c r="X42" s="26"/>
      <c r="Y42" s="26"/>
    </row>
    <row r="43" spans="1:25" ht="15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M43" s="23"/>
      <c r="N43" s="23"/>
      <c r="O43" s="23"/>
      <c r="P43" s="23"/>
      <c r="Q43" s="23"/>
      <c r="R43" s="23"/>
      <c r="S43" s="23"/>
      <c r="U43" s="26"/>
      <c r="V43" s="26"/>
      <c r="W43" s="26"/>
      <c r="X43" s="26"/>
      <c r="Y43" s="26"/>
    </row>
    <row r="44" spans="1:25" ht="15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M44" s="23"/>
      <c r="N44" s="23"/>
      <c r="O44" s="23"/>
      <c r="P44" s="23"/>
      <c r="Q44" s="23"/>
      <c r="R44" s="23"/>
      <c r="S44" s="23"/>
      <c r="U44" s="26"/>
      <c r="V44" s="26"/>
      <c r="W44" s="26"/>
      <c r="X44" s="26"/>
      <c r="Y44" s="26"/>
    </row>
    <row r="45" spans="1:25" ht="15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M45" s="23"/>
      <c r="N45" s="23"/>
      <c r="O45" s="23"/>
      <c r="P45" s="23"/>
      <c r="Q45" s="23"/>
      <c r="R45" s="23"/>
      <c r="S45" s="23"/>
      <c r="U45" s="26"/>
      <c r="V45" s="26"/>
      <c r="W45" s="26"/>
      <c r="X45" s="26"/>
      <c r="Y45" s="26"/>
    </row>
    <row r="46" spans="1:25" ht="15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M46" s="23"/>
      <c r="N46" s="23"/>
      <c r="O46" s="23"/>
      <c r="P46" s="23"/>
      <c r="Q46" s="23"/>
      <c r="R46" s="23"/>
      <c r="S46" s="23"/>
      <c r="U46" s="26"/>
      <c r="V46" s="26"/>
      <c r="W46" s="26"/>
      <c r="X46" s="26"/>
      <c r="Y46" s="26"/>
    </row>
    <row r="47" spans="1:25" ht="15.75">
      <c r="A47" s="30">
        <v>21.95859624043083</v>
      </c>
      <c r="B47" s="30">
        <v>19.87399238593513</v>
      </c>
      <c r="C47" s="30">
        <v>17.76851377117975</v>
      </c>
      <c r="D47" s="30">
        <v>16.672167151028685</v>
      </c>
      <c r="E47" s="30">
        <v>32.29027111562698</v>
      </c>
      <c r="F47" s="30">
        <v>21.693750748097884</v>
      </c>
      <c r="G47" s="30">
        <v>30.25096425450738</v>
      </c>
      <c r="H47" s="30">
        <v>24.124092542300158</v>
      </c>
      <c r="I47" s="30">
        <v>16.1907752092269</v>
      </c>
      <c r="J47" s="30">
        <v>11.536169135862396</v>
      </c>
      <c r="K47" s="30">
        <v>19.101162542295953</v>
      </c>
      <c r="M47" s="23">
        <v>13.912783479220492</v>
      </c>
      <c r="N47" s="23">
        <v>21.36790242660212</v>
      </c>
      <c r="O47" s="23">
        <v>11.634576348354118</v>
      </c>
      <c r="P47" s="23">
        <v>13.585077287089431</v>
      </c>
      <c r="Q47" s="23">
        <v>18.18618495078928</v>
      </c>
      <c r="R47" s="23">
        <v>16.83676408064069</v>
      </c>
      <c r="S47" s="23">
        <v>31.350025208231127</v>
      </c>
      <c r="U47" s="26">
        <v>22.576714509813996</v>
      </c>
      <c r="V47" s="26">
        <v>19.9185972645796</v>
      </c>
      <c r="W47" s="26">
        <v>19.36569527222568</v>
      </c>
      <c r="X47" s="26">
        <v>22.261310872705554</v>
      </c>
      <c r="Y47" s="26">
        <v>14.3435954556256</v>
      </c>
    </row>
    <row r="48" spans="1:25" ht="15.75">
      <c r="A48" s="30"/>
      <c r="B48" s="30"/>
      <c r="C48" s="31"/>
      <c r="D48" s="31"/>
      <c r="E48" s="31"/>
      <c r="F48" s="31"/>
      <c r="G48" s="31"/>
      <c r="H48" s="31"/>
      <c r="I48" s="31"/>
      <c r="J48" s="30"/>
      <c r="K48" s="31"/>
      <c r="M48" s="22"/>
      <c r="N48" s="23"/>
      <c r="O48" s="22"/>
      <c r="P48" s="23"/>
      <c r="Q48" s="23"/>
      <c r="R48" s="22"/>
      <c r="S48" s="23"/>
      <c r="U48" s="26"/>
      <c r="V48" s="27"/>
      <c r="W48" s="26"/>
      <c r="X48" s="27"/>
      <c r="Y48" s="27"/>
    </row>
    <row r="49" spans="1:25" ht="15.75">
      <c r="A49" s="30">
        <v>97.40517118967068</v>
      </c>
      <c r="B49" s="30">
        <v>103.68160956027258</v>
      </c>
      <c r="C49" s="30">
        <v>99.03246310911827</v>
      </c>
      <c r="D49" s="30">
        <v>102.88339809395868</v>
      </c>
      <c r="E49" s="30">
        <v>99.28956463260384</v>
      </c>
      <c r="F49" s="30">
        <v>100.77995919462319</v>
      </c>
      <c r="G49" s="30">
        <v>101.0792147930089</v>
      </c>
      <c r="H49" s="30">
        <v>106.29460060452011</v>
      </c>
      <c r="I49" s="30">
        <v>102.45092665106681</v>
      </c>
      <c r="J49" s="30">
        <v>104.54334931053235</v>
      </c>
      <c r="K49" s="30">
        <v>97.32201006626748</v>
      </c>
      <c r="M49" s="23">
        <v>97.99034153076065</v>
      </c>
      <c r="N49" s="23">
        <v>96.93023809004279</v>
      </c>
      <c r="O49" s="23">
        <v>97.5084050390659</v>
      </c>
      <c r="P49" s="23">
        <v>97.15491845290721</v>
      </c>
      <c r="Q49" s="23">
        <v>103.801995809601</v>
      </c>
      <c r="R49" s="23">
        <v>106.27760982321058</v>
      </c>
      <c r="S49" s="23">
        <v>101.31806275326488</v>
      </c>
      <c r="U49" s="26">
        <v>102.69833048464453</v>
      </c>
      <c r="V49" s="26">
        <v>102.70195680523051</v>
      </c>
      <c r="W49" s="26">
        <v>100.01437517002142</v>
      </c>
      <c r="X49" s="26">
        <v>99.7296426773024</v>
      </c>
      <c r="Y49" s="26">
        <v>101.7418084361523</v>
      </c>
    </row>
    <row r="50" spans="1:25" ht="15.75">
      <c r="A50" s="30"/>
      <c r="B50" s="30"/>
      <c r="C50" s="33"/>
      <c r="D50" s="33"/>
      <c r="E50" s="33"/>
      <c r="F50" s="33"/>
      <c r="G50" s="33"/>
      <c r="H50" s="33"/>
      <c r="I50" s="33"/>
      <c r="J50" s="30"/>
      <c r="K50" s="33"/>
      <c r="M50" s="24"/>
      <c r="N50" s="23"/>
      <c r="O50" s="24"/>
      <c r="P50" s="23"/>
      <c r="Q50" s="23"/>
      <c r="R50" s="24"/>
      <c r="S50" s="23"/>
      <c r="U50" s="26"/>
      <c r="V50" s="28"/>
      <c r="W50" s="26"/>
      <c r="X50" s="28"/>
      <c r="Y50" s="28"/>
    </row>
    <row r="51" spans="1:25" ht="15.75">
      <c r="A51" s="30"/>
      <c r="B51" s="30"/>
      <c r="C51" s="33"/>
      <c r="D51" s="33"/>
      <c r="E51" s="33"/>
      <c r="F51" s="33"/>
      <c r="G51" s="33"/>
      <c r="H51" s="33"/>
      <c r="I51" s="33"/>
      <c r="J51" s="30"/>
      <c r="K51" s="33"/>
      <c r="M51" s="24"/>
      <c r="N51" s="23"/>
      <c r="O51" s="24"/>
      <c r="P51" s="23"/>
      <c r="Q51" s="23"/>
      <c r="R51" s="24"/>
      <c r="S51" s="23"/>
      <c r="U51" s="26"/>
      <c r="V51" s="28"/>
      <c r="W51" s="26"/>
      <c r="X51" s="28"/>
      <c r="Y51" s="28"/>
    </row>
    <row r="52" spans="1:25" ht="15.75">
      <c r="A52" s="33">
        <v>0.09172677085895621</v>
      </c>
      <c r="B52" s="33">
        <v>0.07562369919038717</v>
      </c>
      <c r="C52" s="33">
        <v>0.0757223243111036</v>
      </c>
      <c r="D52" s="33">
        <v>0.0757412906012301</v>
      </c>
      <c r="E52" s="33">
        <v>0.101570110738277</v>
      </c>
      <c r="F52" s="33">
        <v>0.0649954043114223</v>
      </c>
      <c r="G52" s="33">
        <v>0.101912253544491</v>
      </c>
      <c r="H52" s="33">
        <v>0.0773996509674304</v>
      </c>
      <c r="I52" s="33">
        <v>0.0647561443560843</v>
      </c>
      <c r="J52" s="33">
        <v>0.07064890911612445</v>
      </c>
      <c r="K52" s="33">
        <v>0.06960721264602394</v>
      </c>
      <c r="M52" s="24">
        <v>0.0768444920672295</v>
      </c>
      <c r="N52" s="24">
        <v>0.07316737180948972</v>
      </c>
      <c r="O52" s="24">
        <v>0.0750258917202861</v>
      </c>
      <c r="P52" s="24">
        <v>0.0831981513659153</v>
      </c>
      <c r="Q52" s="24">
        <v>0.0643250146154406</v>
      </c>
      <c r="R52" s="24">
        <v>0.07402000395726376</v>
      </c>
      <c r="S52" s="24">
        <v>0.131004556568182</v>
      </c>
      <c r="U52" s="28">
        <v>0.08630503193581944</v>
      </c>
      <c r="V52" s="28">
        <v>0.0749129181070092</v>
      </c>
      <c r="W52" s="28">
        <v>0.08987932820890412</v>
      </c>
      <c r="X52" s="28">
        <v>0.0923014253542385</v>
      </c>
      <c r="Y52" s="28">
        <v>0.0738601865839132</v>
      </c>
    </row>
    <row r="53" spans="1:25" ht="15.75">
      <c r="A53" s="33">
        <v>0.04898466195294025</v>
      </c>
      <c r="B53" s="33">
        <v>0.03504028874187124</v>
      </c>
      <c r="C53" s="33">
        <v>0.0512223502887</v>
      </c>
      <c r="D53" s="33">
        <v>0.0438551367462758</v>
      </c>
      <c r="E53" s="33">
        <v>0.0408483262444838</v>
      </c>
      <c r="F53" s="33">
        <v>0.0463878116239892</v>
      </c>
      <c r="G53" s="33">
        <v>0.0477970288202358</v>
      </c>
      <c r="H53" s="33">
        <v>0.0391231141706654</v>
      </c>
      <c r="I53" s="33">
        <v>0.0385481517667686</v>
      </c>
      <c r="J53" s="33">
        <v>0.04124612897247224</v>
      </c>
      <c r="K53" s="33">
        <v>0.04303043400492016</v>
      </c>
      <c r="M53" s="24">
        <v>0.0435568777743182</v>
      </c>
      <c r="N53" s="24">
        <v>0.03809388500194997</v>
      </c>
      <c r="O53" s="24">
        <v>0.0362101155509732</v>
      </c>
      <c r="P53" s="24">
        <v>0.0449539132893258</v>
      </c>
      <c r="Q53" s="24">
        <v>0.0452824143159645</v>
      </c>
      <c r="R53" s="24">
        <v>0.04435011982805139</v>
      </c>
      <c r="S53" s="24">
        <v>0.0550447285411068</v>
      </c>
      <c r="U53" s="28">
        <v>0.043524513546509255</v>
      </c>
      <c r="V53" s="28">
        <v>0.0455361693915134</v>
      </c>
      <c r="W53" s="28">
        <v>0.04415458732166495</v>
      </c>
      <c r="X53" s="28">
        <v>0.0442058911494669</v>
      </c>
      <c r="Y53" s="28">
        <v>0.038377788325123</v>
      </c>
    </row>
    <row r="54" spans="1:25" ht="15.75">
      <c r="A54" s="30">
        <v>1</v>
      </c>
      <c r="B54" s="30">
        <v>1</v>
      </c>
      <c r="C54" s="30">
        <v>1</v>
      </c>
      <c r="D54" s="30">
        <v>1</v>
      </c>
      <c r="E54" s="30">
        <v>1</v>
      </c>
      <c r="F54" s="30">
        <v>1</v>
      </c>
      <c r="G54" s="30">
        <v>1</v>
      </c>
      <c r="H54" s="30">
        <v>1</v>
      </c>
      <c r="I54" s="30">
        <v>1</v>
      </c>
      <c r="J54" s="30">
        <v>1</v>
      </c>
      <c r="K54" s="30">
        <v>1</v>
      </c>
      <c r="M54" s="23">
        <v>1</v>
      </c>
      <c r="N54" s="23">
        <v>1</v>
      </c>
      <c r="O54" s="23">
        <v>1</v>
      </c>
      <c r="P54" s="23">
        <v>1</v>
      </c>
      <c r="Q54" s="23">
        <v>1</v>
      </c>
      <c r="R54" s="23">
        <v>1</v>
      </c>
      <c r="S54" s="23">
        <v>1</v>
      </c>
      <c r="U54" s="26">
        <v>1</v>
      </c>
      <c r="V54" s="26">
        <v>1</v>
      </c>
      <c r="W54" s="26">
        <v>1</v>
      </c>
      <c r="X54" s="26">
        <v>1</v>
      </c>
      <c r="Y54" s="26">
        <v>1</v>
      </c>
    </row>
    <row r="55" spans="1:25" ht="15.75">
      <c r="A55" s="30"/>
      <c r="B55" s="30"/>
      <c r="C55" s="31"/>
      <c r="D55" s="31"/>
      <c r="E55" s="31"/>
      <c r="F55" s="31"/>
      <c r="G55" s="31"/>
      <c r="H55" s="31"/>
      <c r="I55" s="31"/>
      <c r="J55" s="30"/>
      <c r="K55" s="31"/>
      <c r="M55" s="22"/>
      <c r="N55" s="23"/>
      <c r="O55" s="22"/>
      <c r="P55" s="23"/>
      <c r="Q55" s="23"/>
      <c r="R55" s="22"/>
      <c r="S55" s="23"/>
      <c r="U55" s="26"/>
      <c r="V55" s="27"/>
      <c r="W55" s="26"/>
      <c r="X55" s="27"/>
      <c r="Y55" s="27"/>
    </row>
    <row r="56" spans="1:25" ht="15.75">
      <c r="A56" s="30">
        <v>1966.7411044999017</v>
      </c>
      <c r="B56" s="30">
        <v>1864.2536749183894</v>
      </c>
      <c r="C56" s="31">
        <v>1996.3522778304</v>
      </c>
      <c r="D56" s="31">
        <v>1933.37123067946</v>
      </c>
      <c r="E56" s="31">
        <v>1862.4724705335307</v>
      </c>
      <c r="F56" s="31">
        <v>1886.19396901631</v>
      </c>
      <c r="G56" s="31">
        <v>1879.5627492984306</v>
      </c>
      <c r="H56" s="31">
        <v>1985.7450594043353</v>
      </c>
      <c r="I56" s="31">
        <v>2014.187504065635</v>
      </c>
      <c r="J56" s="30">
        <v>2108.816935938173</v>
      </c>
      <c r="K56" s="31">
        <v>1905.8546472462842</v>
      </c>
      <c r="M56" s="22">
        <v>1925.928414469096</v>
      </c>
      <c r="N56" s="23">
        <v>2012.7561956473364</v>
      </c>
      <c r="O56" s="22">
        <v>1947.3731961840158</v>
      </c>
      <c r="P56" s="23">
        <v>1935.2619350186258</v>
      </c>
      <c r="Q56" s="23">
        <v>1963.4557954317163</v>
      </c>
      <c r="R56" s="22">
        <v>1889.4529733544466</v>
      </c>
      <c r="S56" s="23">
        <v>1682.315639905028</v>
      </c>
      <c r="U56" s="26">
        <v>1977.280645627369</v>
      </c>
      <c r="V56" s="27">
        <v>1992.404375717053</v>
      </c>
      <c r="W56" s="26">
        <v>2008.4884735580943</v>
      </c>
      <c r="X56" s="27">
        <v>1978.615229086701</v>
      </c>
      <c r="Y56" s="27">
        <v>2112.378817181352</v>
      </c>
    </row>
    <row r="57" spans="2:23" ht="15.75">
      <c r="B57" s="34"/>
      <c r="J57" s="30"/>
      <c r="K57" s="31"/>
      <c r="U57" s="26"/>
      <c r="W57" s="26"/>
    </row>
    <row r="58" spans="2:23" ht="15.75">
      <c r="B58" s="34"/>
      <c r="J58" s="30"/>
      <c r="K58" s="31"/>
      <c r="U58" s="26"/>
      <c r="W58" s="26"/>
    </row>
    <row r="59" spans="2:23" ht="15.75">
      <c r="B59" s="34"/>
      <c r="J59" s="30"/>
      <c r="K59" s="31"/>
      <c r="U59" s="26"/>
      <c r="W59" s="26"/>
    </row>
    <row r="60" spans="2:23" ht="15.75">
      <c r="B60" s="34"/>
      <c r="J60" s="30"/>
      <c r="K60" s="31"/>
      <c r="U60" s="26"/>
      <c r="W60" s="26"/>
    </row>
    <row r="61" spans="2:23" ht="15.75">
      <c r="B61" s="34"/>
      <c r="J61" s="30"/>
      <c r="K61" s="31"/>
      <c r="U61" s="26"/>
      <c r="W61" s="26"/>
    </row>
    <row r="62" spans="2:23" ht="15.75">
      <c r="B62" s="34"/>
      <c r="J62" s="30"/>
      <c r="K62" s="31"/>
      <c r="U62" s="26"/>
      <c r="W62" s="26"/>
    </row>
    <row r="63" spans="2:23" ht="15.75">
      <c r="B63" s="34"/>
      <c r="J63" s="30"/>
      <c r="K63" s="31"/>
      <c r="U63" s="26"/>
      <c r="W63" s="26"/>
    </row>
    <row r="64" spans="2:23" ht="15.75">
      <c r="B64" s="34"/>
      <c r="J64" s="30"/>
      <c r="K64" s="31"/>
      <c r="U64" s="26"/>
      <c r="W64" s="26"/>
    </row>
    <row r="65" spans="1:23" ht="15.75">
      <c r="A65" s="35"/>
      <c r="B65" s="34"/>
      <c r="J65" s="30"/>
      <c r="K65" s="31"/>
      <c r="U65" s="26"/>
      <c r="W65" s="26"/>
    </row>
    <row r="66" spans="1:23" ht="15.75">
      <c r="A66" s="35"/>
      <c r="B66" s="34"/>
      <c r="J66" s="30"/>
      <c r="K66" s="31"/>
      <c r="U66" s="26"/>
      <c r="W66" s="26"/>
    </row>
    <row r="67" spans="1:23" ht="15.75">
      <c r="A67" s="35"/>
      <c r="J67" s="30"/>
      <c r="K67" s="31"/>
      <c r="U67" s="26"/>
      <c r="W67" s="26"/>
    </row>
    <row r="68" spans="1:23" ht="15.75">
      <c r="A68" s="35"/>
      <c r="J68" s="30"/>
      <c r="K68" s="31"/>
      <c r="U68" s="26"/>
      <c r="W68" s="26"/>
    </row>
    <row r="69" spans="1:23" ht="15.75">
      <c r="A69" s="35"/>
      <c r="J69" s="30"/>
      <c r="K69" s="31"/>
      <c r="U69" s="26"/>
      <c r="W69" s="26"/>
    </row>
    <row r="70" spans="1:23" ht="15.75">
      <c r="A70" s="35"/>
      <c r="J70" s="30"/>
      <c r="K70" s="31"/>
      <c r="U70" s="26"/>
      <c r="W70" s="26"/>
    </row>
    <row r="71" spans="10:23" ht="15.75">
      <c r="J71" s="30"/>
      <c r="K71" s="31"/>
      <c r="U71" s="26"/>
      <c r="W71" s="26"/>
    </row>
    <row r="72" spans="10:23" ht="15.75">
      <c r="J72" s="30"/>
      <c r="K72" s="31"/>
      <c r="U72" s="26"/>
      <c r="W72" s="26"/>
    </row>
    <row r="73" spans="10:23" ht="15.75">
      <c r="J73" s="30"/>
      <c r="K73" s="31"/>
      <c r="U73" s="26"/>
      <c r="W73" s="26"/>
    </row>
    <row r="74" spans="10:23" ht="15.75">
      <c r="J74" s="30"/>
      <c r="K74" s="31"/>
      <c r="U74" s="26"/>
      <c r="W74" s="26"/>
    </row>
    <row r="75" spans="10:23" ht="15.75">
      <c r="J75" s="30"/>
      <c r="K75" s="31"/>
      <c r="U75" s="26"/>
      <c r="W75" s="26"/>
    </row>
    <row r="76" spans="10:23" ht="15.75">
      <c r="J76" s="30"/>
      <c r="K76" s="31"/>
      <c r="U76" s="26"/>
      <c r="W76" s="26"/>
    </row>
    <row r="77" spans="10:23" ht="15.75">
      <c r="J77" s="30"/>
      <c r="K77" s="31"/>
      <c r="U77" s="26"/>
      <c r="W77" s="26"/>
    </row>
    <row r="78" spans="10:23" ht="15.75">
      <c r="J78" s="30"/>
      <c r="K78" s="31"/>
      <c r="U78" s="26"/>
      <c r="W78" s="26"/>
    </row>
    <row r="79" spans="10:23" ht="15.75">
      <c r="J79" s="30"/>
      <c r="K79" s="31"/>
      <c r="U79" s="26"/>
      <c r="W79" s="26"/>
    </row>
    <row r="80" spans="10:23" ht="15.75">
      <c r="J80" s="30"/>
      <c r="K80" s="31"/>
      <c r="U80" s="26"/>
      <c r="W80" s="26"/>
    </row>
    <row r="81" spans="10:23" ht="15.75">
      <c r="J81" s="30"/>
      <c r="K81" s="31"/>
      <c r="U81" s="26"/>
      <c r="W81" s="26"/>
    </row>
    <row r="82" spans="10:23" ht="15.75">
      <c r="J82" s="30"/>
      <c r="K82" s="31"/>
      <c r="U82" s="26"/>
      <c r="W82" s="26"/>
    </row>
    <row r="83" spans="10:23" ht="15.75">
      <c r="J83" s="30"/>
      <c r="K83" s="31"/>
      <c r="U83" s="26"/>
      <c r="W83" s="26"/>
    </row>
    <row r="84" spans="10:23" ht="15.75">
      <c r="J84" s="30"/>
      <c r="K84" s="31"/>
      <c r="U84" s="26"/>
      <c r="W84" s="26"/>
    </row>
    <row r="85" spans="10:23" ht="15.75">
      <c r="J85" s="30"/>
      <c r="K85" s="31"/>
      <c r="U85" s="26"/>
      <c r="W85" s="26"/>
    </row>
    <row r="86" spans="10:11" ht="15.75">
      <c r="J86" s="30"/>
      <c r="K86" s="31"/>
    </row>
    <row r="87" spans="10:11" ht="15.75">
      <c r="J87" s="30"/>
      <c r="K87" s="31"/>
    </row>
    <row r="88" spans="10:11" ht="15.75">
      <c r="J88" s="30"/>
      <c r="K88" s="31"/>
    </row>
    <row r="89" spans="10:11" ht="15.75">
      <c r="J89" s="30"/>
      <c r="K89" s="31"/>
    </row>
    <row r="90" spans="10:11" ht="15.75">
      <c r="J90" s="30"/>
      <c r="K90" s="31"/>
    </row>
    <row r="91" spans="10:11" ht="15.75">
      <c r="J91" s="30"/>
      <c r="K91" s="31"/>
    </row>
    <row r="92" spans="10:11" ht="15.75">
      <c r="J92" s="30"/>
      <c r="K92" s="31"/>
    </row>
    <row r="93" spans="10:11" ht="15.75">
      <c r="J93" s="30"/>
      <c r="K93" s="31"/>
    </row>
    <row r="94" spans="10:11" ht="15.75">
      <c r="J94" s="30"/>
      <c r="K94" s="31"/>
    </row>
    <row r="95" spans="10:11" ht="15.75">
      <c r="J95" s="30"/>
      <c r="K95" s="31"/>
    </row>
    <row r="96" spans="10:11" ht="15.75">
      <c r="J96" s="30"/>
      <c r="K96" s="31"/>
    </row>
    <row r="97" spans="10:11" ht="15.75">
      <c r="J97" s="30"/>
      <c r="K97" s="31"/>
    </row>
    <row r="98" spans="10:11" ht="15.75">
      <c r="J98" s="30"/>
      <c r="K98" s="31"/>
    </row>
    <row r="99" spans="10:11" ht="15.75">
      <c r="J99" s="30"/>
      <c r="K99" s="31"/>
    </row>
    <row r="100" spans="10:11" ht="15.75">
      <c r="J100" s="30"/>
      <c r="K100" s="31"/>
    </row>
    <row r="101" spans="10:11" ht="15.75">
      <c r="J101" s="30"/>
      <c r="K101" s="31"/>
    </row>
    <row r="102" spans="10:11" ht="15.75">
      <c r="J102" s="30"/>
      <c r="K102" s="31"/>
    </row>
    <row r="103" spans="10:11" ht="15.75">
      <c r="J103" s="30"/>
      <c r="K103" s="31"/>
    </row>
    <row r="104" spans="10:11" ht="15.75">
      <c r="J104" s="30"/>
      <c r="K104" s="31"/>
    </row>
    <row r="105" spans="10:11" ht="15.75">
      <c r="J105" s="30"/>
      <c r="K105" s="31"/>
    </row>
    <row r="106" spans="10:11" ht="15.75">
      <c r="J106" s="30"/>
      <c r="K106" s="31"/>
    </row>
    <row r="107" spans="10:11" ht="15.75">
      <c r="J107" s="30"/>
      <c r="K107" s="31"/>
    </row>
    <row r="108" spans="10:11" ht="15.75">
      <c r="J108" s="30"/>
      <c r="K108" s="31"/>
    </row>
    <row r="109" spans="10:11" ht="15.75">
      <c r="J109" s="30"/>
      <c r="K109" s="31"/>
    </row>
    <row r="110" spans="10:11" ht="15.75">
      <c r="J110" s="30"/>
      <c r="K110" s="31"/>
    </row>
    <row r="111" spans="10:11" ht="15.75">
      <c r="J111" s="30"/>
      <c r="K111" s="31"/>
    </row>
    <row r="112" spans="10:11" ht="15.75">
      <c r="J112" s="30"/>
      <c r="K112" s="31"/>
    </row>
    <row r="113" spans="10:11" ht="15.75">
      <c r="J113" s="30"/>
      <c r="K113" s="31"/>
    </row>
    <row r="114" spans="10:11" ht="15.75">
      <c r="J114" s="30"/>
      <c r="K114" s="31"/>
    </row>
    <row r="115" spans="10:11" ht="15.75">
      <c r="J115" s="30"/>
      <c r="K115" s="31"/>
    </row>
    <row r="116" spans="10:11" ht="15.75">
      <c r="J116" s="30"/>
      <c r="K116" s="31"/>
    </row>
    <row r="117" spans="10:11" ht="15.75">
      <c r="J117" s="30"/>
      <c r="K117" s="31"/>
    </row>
    <row r="118" spans="10:11" ht="15.75">
      <c r="J118" s="30"/>
      <c r="K118" s="31"/>
    </row>
    <row r="119" spans="10:11" ht="15.75">
      <c r="J119" s="30"/>
      <c r="K119" s="31"/>
    </row>
    <row r="120" spans="10:11" ht="15.75">
      <c r="J120" s="30"/>
      <c r="K120" s="31"/>
    </row>
    <row r="121" spans="10:11" ht="15.75">
      <c r="J121" s="30"/>
      <c r="K121" s="31"/>
    </row>
    <row r="122" spans="10:11" ht="15.75">
      <c r="J122" s="30"/>
      <c r="K122" s="31"/>
    </row>
    <row r="123" spans="10:11" ht="15.75">
      <c r="J123" s="30"/>
      <c r="K123" s="31"/>
    </row>
    <row r="124" spans="10:11" ht="15.75">
      <c r="J124" s="30"/>
      <c r="K124" s="31"/>
    </row>
    <row r="125" spans="10:11" ht="15.75">
      <c r="J125" s="30"/>
      <c r="K125" s="31"/>
    </row>
    <row r="126" spans="10:11" ht="15.75">
      <c r="J126" s="30"/>
      <c r="K126" s="31"/>
    </row>
    <row r="127" spans="10:11" ht="15.75">
      <c r="J127" s="30"/>
      <c r="K127" s="31"/>
    </row>
    <row r="128" spans="10:11" ht="15.75">
      <c r="J128" s="30"/>
      <c r="K128" s="31"/>
    </row>
    <row r="129" spans="10:11" ht="15.75">
      <c r="J129" s="30"/>
      <c r="K129" s="31"/>
    </row>
    <row r="130" spans="10:11" ht="15.75">
      <c r="J130" s="30"/>
      <c r="K130" s="31"/>
    </row>
    <row r="131" spans="10:11" ht="15.75">
      <c r="J131" s="30"/>
      <c r="K131" s="31"/>
    </row>
    <row r="132" spans="10:11" ht="15.75">
      <c r="J132" s="30"/>
      <c r="K132" s="31"/>
    </row>
    <row r="133" spans="10:11" ht="15.75">
      <c r="J133" s="30"/>
      <c r="K133" s="31"/>
    </row>
    <row r="134" spans="10:11" ht="15.75">
      <c r="J134" s="30"/>
      <c r="K134" s="3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Trial User</cp:lastModifiedBy>
  <dcterms:created xsi:type="dcterms:W3CDTF">2003-11-06T22:34:35Z</dcterms:created>
  <cp:category/>
  <cp:version/>
  <cp:contentType/>
  <cp:contentStatus/>
</cp:coreProperties>
</file>